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Свод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</sheets>
  <calcPr calcId="125725"/>
</workbook>
</file>

<file path=xl/calcChain.xml><?xml version="1.0" encoding="utf-8"?>
<calcChain xmlns="http://schemas.openxmlformats.org/spreadsheetml/2006/main">
  <c r="Z12" i="1"/>
  <c r="Z18"/>
  <c r="AD18" s="1"/>
  <c r="Z20"/>
  <c r="Z22"/>
  <c r="Z27"/>
  <c r="AD27" s="1"/>
  <c r="Z28"/>
  <c r="Z32"/>
  <c r="Z35"/>
  <c r="Z37"/>
  <c r="AA37" s="1"/>
  <c r="Z38"/>
  <c r="Z41"/>
  <c r="AD41" s="1"/>
  <c r="Z43"/>
  <c r="AD43" s="1"/>
  <c r="Z49"/>
  <c r="Z51"/>
  <c r="AA51" s="1"/>
  <c r="Y23"/>
  <c r="I52" i="10"/>
  <c r="I51"/>
  <c r="Z50" i="1" s="1"/>
  <c r="I49" i="10"/>
  <c r="Z48" i="1" s="1"/>
  <c r="I46" i="10"/>
  <c r="Z45" i="1" s="1"/>
  <c r="I36" i="10"/>
  <c r="I32"/>
  <c r="Z31" i="1" s="1"/>
  <c r="I30" i="10"/>
  <c r="Z29" i="1" s="1"/>
  <c r="I29" i="10"/>
  <c r="I28"/>
  <c r="I24"/>
  <c r="Z23" i="1" s="1"/>
  <c r="I20" i="10"/>
  <c r="Z19" i="1" s="1"/>
  <c r="I19" i="10"/>
  <c r="I50"/>
  <c r="I47"/>
  <c r="Z46" i="1" s="1"/>
  <c r="I45" i="10"/>
  <c r="Z44" i="1" s="1"/>
  <c r="I44" i="10"/>
  <c r="I42"/>
  <c r="I41"/>
  <c r="Z40" i="1" s="1"/>
  <c r="I40" i="10"/>
  <c r="Z39" i="1" s="1"/>
  <c r="I39" i="10"/>
  <c r="I38"/>
  <c r="I37"/>
  <c r="Z36" i="1" s="1"/>
  <c r="I34" i="10"/>
  <c r="Z33" i="1" s="1"/>
  <c r="I33" i="10"/>
  <c r="I27"/>
  <c r="Z26" i="1" s="1"/>
  <c r="I25" i="10"/>
  <c r="Z24" i="1" s="1"/>
  <c r="I23" i="10"/>
  <c r="I22"/>
  <c r="Z21" i="1" s="1"/>
  <c r="I17" i="10"/>
  <c r="Z16" i="1" s="1"/>
  <c r="I16" i="10"/>
  <c r="Z15" i="1" s="1"/>
  <c r="I14" i="10"/>
  <c r="Z13" i="1" s="1"/>
  <c r="I13" i="10"/>
  <c r="I12"/>
  <c r="Z11" i="1" s="1"/>
  <c r="I11" i="10"/>
  <c r="Z10" i="1" s="1"/>
  <c r="I50" i="9"/>
  <c r="W49" i="1" s="1"/>
  <c r="Y49" s="1"/>
  <c r="I38" i="9"/>
  <c r="I33"/>
  <c r="I28"/>
  <c r="W27" i="1" s="1"/>
  <c r="Y27" s="1"/>
  <c r="I27" i="9"/>
  <c r="W26" i="1" s="1"/>
  <c r="I25" i="9"/>
  <c r="I20"/>
  <c r="I19"/>
  <c r="W18" i="1" s="1"/>
  <c r="Y18" s="1"/>
  <c r="W11"/>
  <c r="W15"/>
  <c r="Y15" s="1"/>
  <c r="W16"/>
  <c r="W19"/>
  <c r="W21"/>
  <c r="Y21" s="1"/>
  <c r="W24"/>
  <c r="W29"/>
  <c r="Y29" s="1"/>
  <c r="W32"/>
  <c r="Y32" s="1"/>
  <c r="W35"/>
  <c r="Y35" s="1"/>
  <c r="W36"/>
  <c r="W37"/>
  <c r="Y37" s="1"/>
  <c r="W40"/>
  <c r="W45"/>
  <c r="W51"/>
  <c r="Y51" s="1"/>
  <c r="W10"/>
  <c r="Y10" s="1"/>
  <c r="I52" i="9"/>
  <c r="I51"/>
  <c r="W50" i="1" s="1"/>
  <c r="Y50" s="1"/>
  <c r="I49" i="9"/>
  <c r="W48" i="1" s="1"/>
  <c r="I47" i="9"/>
  <c r="W46" i="1" s="1"/>
  <c r="Y46" s="1"/>
  <c r="I46" i="9"/>
  <c r="I45"/>
  <c r="W44" i="1" s="1"/>
  <c r="Y44" s="1"/>
  <c r="I44" i="9"/>
  <c r="W43" i="1" s="1"/>
  <c r="I42" i="9"/>
  <c r="W41" i="1" s="1"/>
  <c r="Y41" s="1"/>
  <c r="I41" i="9"/>
  <c r="I40"/>
  <c r="W39" i="1" s="1"/>
  <c r="Y39" s="1"/>
  <c r="I39" i="9"/>
  <c r="W38" i="1" s="1"/>
  <c r="I37" i="9"/>
  <c r="I36"/>
  <c r="I34"/>
  <c r="W33" i="1" s="1"/>
  <c r="I32" i="9"/>
  <c r="W31" i="1" s="1"/>
  <c r="Y31" s="1"/>
  <c r="I30" i="9"/>
  <c r="I29"/>
  <c r="W28" i="1" s="1"/>
  <c r="I23" i="9"/>
  <c r="W22" i="1" s="1"/>
  <c r="I22" i="9"/>
  <c r="I17"/>
  <c r="I16"/>
  <c r="I14"/>
  <c r="W13" i="1" s="1"/>
  <c r="I13" i="9"/>
  <c r="W12" i="1" s="1"/>
  <c r="Y12" s="1"/>
  <c r="I12" i="9"/>
  <c r="I11"/>
  <c r="T12" i="1"/>
  <c r="T19"/>
  <c r="T22"/>
  <c r="T23"/>
  <c r="U23" s="1"/>
  <c r="T27"/>
  <c r="T28"/>
  <c r="T35"/>
  <c r="T39"/>
  <c r="T45"/>
  <c r="T48"/>
  <c r="U48" s="1"/>
  <c r="T49"/>
  <c r="U49" s="1"/>
  <c r="I51" i="8"/>
  <c r="T50" i="1" s="1"/>
  <c r="AB50" s="1"/>
  <c r="I52" i="8"/>
  <c r="T51" i="1" s="1"/>
  <c r="U51" s="1"/>
  <c r="I50" i="8"/>
  <c r="I49"/>
  <c r="I44"/>
  <c r="T43" i="1" s="1"/>
  <c r="I33" i="8"/>
  <c r="T32" i="1" s="1"/>
  <c r="I28" i="8"/>
  <c r="I29"/>
  <c r="I30"/>
  <c r="T29" i="1" s="1"/>
  <c r="AB29" s="1"/>
  <c r="I27" i="8"/>
  <c r="T26" i="1" s="1"/>
  <c r="AB26" s="1"/>
  <c r="I24" i="8"/>
  <c r="I20"/>
  <c r="I17"/>
  <c r="T16" i="1" s="1"/>
  <c r="AB16" s="1"/>
  <c r="I16" i="8"/>
  <c r="T15" i="1" s="1"/>
  <c r="I47" i="8"/>
  <c r="T46" i="1" s="1"/>
  <c r="I46" i="8"/>
  <c r="I45"/>
  <c r="T44" i="1" s="1"/>
  <c r="U44" s="1"/>
  <c r="I42" i="8"/>
  <c r="T41" i="1" s="1"/>
  <c r="U41" s="1"/>
  <c r="I41" i="8"/>
  <c r="T40" i="1" s="1"/>
  <c r="I40" i="8"/>
  <c r="I39"/>
  <c r="T38" i="1" s="1"/>
  <c r="AB38" s="1"/>
  <c r="I38" i="8"/>
  <c r="T37" i="1" s="1"/>
  <c r="I37" i="8"/>
  <c r="T36" i="1" s="1"/>
  <c r="I36" i="8"/>
  <c r="I34"/>
  <c r="T33" i="1" s="1"/>
  <c r="AB33" s="1"/>
  <c r="I32" i="8"/>
  <c r="T31" i="1" s="1"/>
  <c r="I25" i="8"/>
  <c r="T24" i="1" s="1"/>
  <c r="U24" s="1"/>
  <c r="I23" i="8"/>
  <c r="I22"/>
  <c r="T21" i="1" s="1"/>
  <c r="AB21" s="1"/>
  <c r="I19" i="8"/>
  <c r="T18" i="1" s="1"/>
  <c r="U18" s="1"/>
  <c r="I14" i="8"/>
  <c r="T13" i="1" s="1"/>
  <c r="I13" i="8"/>
  <c r="I12"/>
  <c r="T11" i="1" s="1"/>
  <c r="AB11" s="1"/>
  <c r="I11" i="8"/>
  <c r="T10" i="1" s="1"/>
  <c r="Q18"/>
  <c r="Q23"/>
  <c r="Q44"/>
  <c r="Q48"/>
  <c r="Q49"/>
  <c r="Q51"/>
  <c r="O12"/>
  <c r="Q12" s="1"/>
  <c r="O21"/>
  <c r="Q21" s="1"/>
  <c r="O26"/>
  <c r="Q26" s="1"/>
  <c r="O27"/>
  <c r="Q27" s="1"/>
  <c r="O29"/>
  <c r="Q29" s="1"/>
  <c r="O38"/>
  <c r="Q38" s="1"/>
  <c r="O45"/>
  <c r="Q45" s="1"/>
  <c r="I52" i="7"/>
  <c r="I51"/>
  <c r="O50" i="1" s="1"/>
  <c r="Q50" s="1"/>
  <c r="I49" i="7"/>
  <c r="I46"/>
  <c r="I44"/>
  <c r="O43" i="1" s="1"/>
  <c r="Q43" s="1"/>
  <c r="I42" i="7"/>
  <c r="I38"/>
  <c r="O37" i="1" s="1"/>
  <c r="I37" i="7"/>
  <c r="O36" i="1" s="1"/>
  <c r="I34" i="7"/>
  <c r="O33" i="1" s="1"/>
  <c r="I33" i="7"/>
  <c r="O32" i="1" s="1"/>
  <c r="I30" i="7"/>
  <c r="I27"/>
  <c r="I23"/>
  <c r="O22" i="1" s="1"/>
  <c r="I20" i="7"/>
  <c r="O19" i="1" s="1"/>
  <c r="Q19" s="1"/>
  <c r="I17" i="7"/>
  <c r="O16" i="1" s="1"/>
  <c r="Q16" s="1"/>
  <c r="I14" i="7"/>
  <c r="O13" i="1" s="1"/>
  <c r="I12" i="7"/>
  <c r="O11" i="1" s="1"/>
  <c r="I50" i="7"/>
  <c r="I47"/>
  <c r="O46" i="1" s="1"/>
  <c r="Q46" s="1"/>
  <c r="I45" i="7"/>
  <c r="I41"/>
  <c r="O40" i="1" s="1"/>
  <c r="Q40" s="1"/>
  <c r="I40" i="7"/>
  <c r="O39" i="1" s="1"/>
  <c r="Q39" s="1"/>
  <c r="I39" i="7"/>
  <c r="I36"/>
  <c r="O35" i="1" s="1"/>
  <c r="I32" i="7"/>
  <c r="O31" i="1" s="1"/>
  <c r="I29" i="7"/>
  <c r="O28" i="1" s="1"/>
  <c r="Q28" s="1"/>
  <c r="I25" i="7"/>
  <c r="I22"/>
  <c r="I19"/>
  <c r="I16"/>
  <c r="O15" i="1" s="1"/>
  <c r="Q15" s="1"/>
  <c r="I13" i="7"/>
  <c r="I11"/>
  <c r="O10" i="1" s="1"/>
  <c r="L12"/>
  <c r="L18"/>
  <c r="P18" s="1"/>
  <c r="L23"/>
  <c r="P23" s="1"/>
  <c r="L26"/>
  <c r="L27"/>
  <c r="N27" s="1"/>
  <c r="L30"/>
  <c r="L38"/>
  <c r="L39"/>
  <c r="L44"/>
  <c r="L49"/>
  <c r="L10"/>
  <c r="I42" i="6"/>
  <c r="L41" i="1" s="1"/>
  <c r="N41" s="1"/>
  <c r="I41" i="6"/>
  <c r="L40" i="1" s="1"/>
  <c r="I40" i="6"/>
  <c r="I30"/>
  <c r="L29" i="1" s="1"/>
  <c r="N29" s="1"/>
  <c r="I39" i="6"/>
  <c r="I38"/>
  <c r="L37" i="1" s="1"/>
  <c r="N37" s="1"/>
  <c r="I37" i="6"/>
  <c r="L36" i="1" s="1"/>
  <c r="I34" i="6"/>
  <c r="L33" i="1" s="1"/>
  <c r="I33" i="6"/>
  <c r="L32" i="1" s="1"/>
  <c r="N32" s="1"/>
  <c r="I27" i="6"/>
  <c r="I24"/>
  <c r="I23"/>
  <c r="L22" i="1" s="1"/>
  <c r="I52" i="6"/>
  <c r="L51" i="1" s="1"/>
  <c r="N51" s="1"/>
  <c r="I51" i="6"/>
  <c r="L50" i="1" s="1"/>
  <c r="I50" i="6"/>
  <c r="I49"/>
  <c r="L48" i="1" s="1"/>
  <c r="P48" s="1"/>
  <c r="I47" i="6"/>
  <c r="L46" i="1" s="1"/>
  <c r="N46" s="1"/>
  <c r="I46" i="6"/>
  <c r="L45" i="1" s="1"/>
  <c r="I45" i="6"/>
  <c r="I44"/>
  <c r="L43" i="1" s="1"/>
  <c r="I36" i="6"/>
  <c r="L35" i="1" s="1"/>
  <c r="I32" i="6"/>
  <c r="L31" i="1" s="1"/>
  <c r="I29" i="6"/>
  <c r="L28" i="1" s="1"/>
  <c r="I25" i="6"/>
  <c r="L24" i="1" s="1"/>
  <c r="N24" s="1"/>
  <c r="I22" i="6"/>
  <c r="L21" i="1" s="1"/>
  <c r="N21" s="1"/>
  <c r="I20" i="6"/>
  <c r="L19" i="1" s="1"/>
  <c r="N19" s="1"/>
  <c r="I19" i="6"/>
  <c r="I17"/>
  <c r="L16" i="1" s="1"/>
  <c r="N16" s="1"/>
  <c r="I16" i="6"/>
  <c r="L15" i="1" s="1"/>
  <c r="I14" i="6"/>
  <c r="L13" i="1" s="1"/>
  <c r="N13" s="1"/>
  <c r="I13" i="6"/>
  <c r="I12"/>
  <c r="L11" i="1" s="1"/>
  <c r="N11" s="1"/>
  <c r="I11" i="6"/>
  <c r="J13" i="1"/>
  <c r="J19"/>
  <c r="J21"/>
  <c r="J24"/>
  <c r="J29"/>
  <c r="J35"/>
  <c r="J39"/>
  <c r="J40"/>
  <c r="J44"/>
  <c r="R44" s="1"/>
  <c r="J45"/>
  <c r="J46"/>
  <c r="J49"/>
  <c r="I52" i="5"/>
  <c r="J51" i="1" s="1"/>
  <c r="I51" i="5"/>
  <c r="J50" i="1" s="1"/>
  <c r="I49" i="5"/>
  <c r="J48" i="1" s="1"/>
  <c r="I50" i="5"/>
  <c r="I44"/>
  <c r="J43" i="1" s="1"/>
  <c r="I45" i="5"/>
  <c r="I46"/>
  <c r="I47"/>
  <c r="I42"/>
  <c r="J41" i="1" s="1"/>
  <c r="I40" i="5"/>
  <c r="I41"/>
  <c r="I39"/>
  <c r="J38" i="1" s="1"/>
  <c r="I38" i="5"/>
  <c r="J37" i="1" s="1"/>
  <c r="I37" i="5"/>
  <c r="J36" i="1" s="1"/>
  <c r="I36" i="5"/>
  <c r="I34"/>
  <c r="J33" i="1" s="1"/>
  <c r="I33" i="5"/>
  <c r="J32" i="1" s="1"/>
  <c r="I32" i="5"/>
  <c r="J31" i="1" s="1"/>
  <c r="I30" i="5"/>
  <c r="I29"/>
  <c r="J28" i="1" s="1"/>
  <c r="I28" i="5"/>
  <c r="J27" i="1" s="1"/>
  <c r="I27" i="5"/>
  <c r="J26" i="1" s="1"/>
  <c r="R26" s="1"/>
  <c r="I25" i="5"/>
  <c r="I24"/>
  <c r="J23" i="1" s="1"/>
  <c r="I23" i="5"/>
  <c r="J22" i="1" s="1"/>
  <c r="I20" i="5"/>
  <c r="I22"/>
  <c r="I19"/>
  <c r="J18" i="1" s="1"/>
  <c r="I16" i="5"/>
  <c r="J15" i="1" s="1"/>
  <c r="I17" i="5"/>
  <c r="J16" i="1" s="1"/>
  <c r="R16" s="1"/>
  <c r="I13" i="5"/>
  <c r="J12" i="1" s="1"/>
  <c r="I14" i="5"/>
  <c r="I12"/>
  <c r="J11" i="1" s="1"/>
  <c r="I11" i="5"/>
  <c r="J10" i="1" s="1"/>
  <c r="E13"/>
  <c r="E19"/>
  <c r="E24"/>
  <c r="E29"/>
  <c r="E31"/>
  <c r="E36"/>
  <c r="E37"/>
  <c r="E40"/>
  <c r="E41"/>
  <c r="I28" i="3"/>
  <c r="E27" i="1" s="1"/>
  <c r="I24" i="4"/>
  <c r="G23" i="1" s="1"/>
  <c r="G19"/>
  <c r="H19" s="1"/>
  <c r="G28"/>
  <c r="G29"/>
  <c r="G35"/>
  <c r="I35" s="1"/>
  <c r="G38"/>
  <c r="G43"/>
  <c r="H43" s="1"/>
  <c r="G48"/>
  <c r="H48" s="1"/>
  <c r="G49"/>
  <c r="I49" s="1"/>
  <c r="G11"/>
  <c r="G12"/>
  <c r="I52" i="4"/>
  <c r="G51" i="1" s="1"/>
  <c r="I51" s="1"/>
  <c r="I51" i="4"/>
  <c r="G50" i="1" s="1"/>
  <c r="I50" s="1"/>
  <c r="I50" i="4"/>
  <c r="I49"/>
  <c r="I47"/>
  <c r="G46" i="1" s="1"/>
  <c r="I46" s="1"/>
  <c r="I45" i="4"/>
  <c r="G44" i="1" s="1"/>
  <c r="I44" s="1"/>
  <c r="I46" i="4"/>
  <c r="G45" i="1" s="1"/>
  <c r="I45" s="1"/>
  <c r="I44" i="4"/>
  <c r="I42"/>
  <c r="G41" i="1" s="1"/>
  <c r="I40" i="4"/>
  <c r="G39" i="1" s="1"/>
  <c r="I41" i="4"/>
  <c r="G40" i="1" s="1"/>
  <c r="H40" s="1"/>
  <c r="I39" i="4"/>
  <c r="I38"/>
  <c r="G37" i="1" s="1"/>
  <c r="H37" s="1"/>
  <c r="I37" i="4"/>
  <c r="G36" i="1" s="1"/>
  <c r="H36" s="1"/>
  <c r="I36" i="4"/>
  <c r="I33"/>
  <c r="G32" i="1" s="1"/>
  <c r="I34" i="4"/>
  <c r="G33" i="1" s="1"/>
  <c r="I32" i="4"/>
  <c r="G31" i="1" s="1"/>
  <c r="I30" i="4"/>
  <c r="I29"/>
  <c r="I28"/>
  <c r="G27" i="1" s="1"/>
  <c r="I27" i="4"/>
  <c r="G26" i="1" s="1"/>
  <c r="I25" i="4"/>
  <c r="G24" i="1" s="1"/>
  <c r="H24" s="1"/>
  <c r="I23" i="4"/>
  <c r="G22" i="1" s="1"/>
  <c r="I22" i="4"/>
  <c r="G21" i="1" s="1"/>
  <c r="I20" i="4"/>
  <c r="I19"/>
  <c r="G18" i="1" s="1"/>
  <c r="H18" s="1"/>
  <c r="I17" i="4"/>
  <c r="G16" i="1" s="1"/>
  <c r="I16" i="4"/>
  <c r="G15" i="1" s="1"/>
  <c r="I14" i="4"/>
  <c r="G13" i="1" s="1"/>
  <c r="I13" i="4"/>
  <c r="I12"/>
  <c r="I11"/>
  <c r="G10" i="1" s="1"/>
  <c r="I58" i="3"/>
  <c r="I57"/>
  <c r="I56"/>
  <c r="I55"/>
  <c r="I53"/>
  <c r="I52"/>
  <c r="I51"/>
  <c r="I49"/>
  <c r="I48"/>
  <c r="I47"/>
  <c r="I46"/>
  <c r="I45"/>
  <c r="I44"/>
  <c r="I42"/>
  <c r="I41"/>
  <c r="I40"/>
  <c r="E39" i="1" s="1"/>
  <c r="I39" i="3"/>
  <c r="E38" i="1" s="1"/>
  <c r="I38" i="3"/>
  <c r="I37"/>
  <c r="I34"/>
  <c r="E33" i="1" s="1"/>
  <c r="I33" i="3"/>
  <c r="E32" i="1" s="1"/>
  <c r="I32" i="3"/>
  <c r="I30"/>
  <c r="I29"/>
  <c r="E28" i="1" s="1"/>
  <c r="I27" i="3"/>
  <c r="E26" i="1" s="1"/>
  <c r="I25" i="3"/>
  <c r="I24"/>
  <c r="E23" i="1" s="1"/>
  <c r="I23" i="3"/>
  <c r="E22" i="1" s="1"/>
  <c r="I22" i="3"/>
  <c r="E21" i="1" s="1"/>
  <c r="I20" i="3"/>
  <c r="I19"/>
  <c r="E18" i="1" s="1"/>
  <c r="I17" i="3"/>
  <c r="E16" i="1" s="1"/>
  <c r="I16" i="3"/>
  <c r="E15" i="1" s="1"/>
  <c r="I14" i="3"/>
  <c r="I13"/>
  <c r="E12" i="1" s="1"/>
  <c r="I12" i="3"/>
  <c r="E11" i="1" s="1"/>
  <c r="I11" i="3"/>
  <c r="E10" i="1" s="1"/>
  <c r="I58" i="2"/>
  <c r="I57"/>
  <c r="I56"/>
  <c r="I55"/>
  <c r="I53"/>
  <c r="I52"/>
  <c r="I51"/>
  <c r="I49"/>
  <c r="I48"/>
  <c r="I47"/>
  <c r="I46"/>
  <c r="I45"/>
  <c r="I44"/>
  <c r="I42"/>
  <c r="I41"/>
  <c r="I40"/>
  <c r="I39"/>
  <c r="I38"/>
  <c r="I37"/>
  <c r="I36"/>
  <c r="I34"/>
  <c r="I33"/>
  <c r="I32"/>
  <c r="I30"/>
  <c r="I29"/>
  <c r="I28"/>
  <c r="I27"/>
  <c r="I25"/>
  <c r="I24"/>
  <c r="I23"/>
  <c r="I22"/>
  <c r="I20"/>
  <c r="I19"/>
  <c r="I17"/>
  <c r="I16"/>
  <c r="I14"/>
  <c r="I13"/>
  <c r="I12"/>
  <c r="I11"/>
  <c r="I60" s="1"/>
  <c r="AB37" i="1" l="1"/>
  <c r="AC37" s="1"/>
  <c r="H15"/>
  <c r="H21"/>
  <c r="H41"/>
  <c r="R18"/>
  <c r="R28"/>
  <c r="R49"/>
  <c r="R24"/>
  <c r="AB13"/>
  <c r="AB36"/>
  <c r="AB40"/>
  <c r="AB46"/>
  <c r="AA32"/>
  <c r="AB27"/>
  <c r="H13"/>
  <c r="R37"/>
  <c r="Z53"/>
  <c r="AD10"/>
  <c r="AA15"/>
  <c r="AD15"/>
  <c r="AA24"/>
  <c r="AD24"/>
  <c r="AA36"/>
  <c r="AD36"/>
  <c r="AA40"/>
  <c r="AD40"/>
  <c r="AA46"/>
  <c r="AD46"/>
  <c r="AA23"/>
  <c r="AD23"/>
  <c r="AA31"/>
  <c r="AD31"/>
  <c r="AA50"/>
  <c r="AD50"/>
  <c r="AA13"/>
  <c r="AD13"/>
  <c r="AA33"/>
  <c r="AD33"/>
  <c r="AA39"/>
  <c r="AD39"/>
  <c r="AA44"/>
  <c r="AD44"/>
  <c r="AA19"/>
  <c r="AD19"/>
  <c r="AA29"/>
  <c r="AD29"/>
  <c r="AA48"/>
  <c r="AD48"/>
  <c r="AC11"/>
  <c r="AC16"/>
  <c r="AB43"/>
  <c r="H16"/>
  <c r="AB10"/>
  <c r="AB15"/>
  <c r="AC15" s="1"/>
  <c r="AA21"/>
  <c r="AD21"/>
  <c r="AA45"/>
  <c r="AD45"/>
  <c r="AA11"/>
  <c r="AD11"/>
  <c r="AA16"/>
  <c r="AD16"/>
  <c r="AA26"/>
  <c r="AD26"/>
  <c r="H26"/>
  <c r="H39"/>
  <c r="R11"/>
  <c r="R15"/>
  <c r="R22"/>
  <c r="R32"/>
  <c r="R41"/>
  <c r="R51"/>
  <c r="S51" s="1"/>
  <c r="R35"/>
  <c r="R29"/>
  <c r="AC29" s="1"/>
  <c r="AB22"/>
  <c r="AC22" s="1"/>
  <c r="AA22"/>
  <c r="AA12"/>
  <c r="AB31"/>
  <c r="AB28"/>
  <c r="AB12"/>
  <c r="AA38"/>
  <c r="AA28"/>
  <c r="AD51"/>
  <c r="AD37"/>
  <c r="AD32"/>
  <c r="AD22"/>
  <c r="R46"/>
  <c r="S46" s="1"/>
  <c r="AB45"/>
  <c r="AB19"/>
  <c r="AA49"/>
  <c r="AA35"/>
  <c r="AD38"/>
  <c r="AD28"/>
  <c r="AD12"/>
  <c r="H27"/>
  <c r="H11"/>
  <c r="H38"/>
  <c r="R39"/>
  <c r="AA41"/>
  <c r="AA27"/>
  <c r="AA18"/>
  <c r="H12"/>
  <c r="AB39"/>
  <c r="AA43"/>
  <c r="AD49"/>
  <c r="AD35"/>
  <c r="AC28"/>
  <c r="AC26"/>
  <c r="U35"/>
  <c r="U32"/>
  <c r="X48"/>
  <c r="X45"/>
  <c r="X43"/>
  <c r="X40"/>
  <c r="X38"/>
  <c r="X36"/>
  <c r="X33"/>
  <c r="X28"/>
  <c r="X22"/>
  <c r="X19"/>
  <c r="X16"/>
  <c r="X13"/>
  <c r="X11"/>
  <c r="X26"/>
  <c r="Y48"/>
  <c r="Y45"/>
  <c r="Y43"/>
  <c r="Y40"/>
  <c r="Y38"/>
  <c r="Y36"/>
  <c r="Y33"/>
  <c r="Y28"/>
  <c r="Y26"/>
  <c r="AA10"/>
  <c r="AB51"/>
  <c r="AC51" s="1"/>
  <c r="AB49"/>
  <c r="AB44"/>
  <c r="AC44" s="1"/>
  <c r="AB41"/>
  <c r="AC41" s="1"/>
  <c r="AB35"/>
  <c r="AC35" s="1"/>
  <c r="AB32"/>
  <c r="AB24"/>
  <c r="AC24" s="1"/>
  <c r="S49"/>
  <c r="S44"/>
  <c r="S35"/>
  <c r="R10"/>
  <c r="R50"/>
  <c r="S50" s="1"/>
  <c r="R45"/>
  <c r="S45" s="1"/>
  <c r="R43"/>
  <c r="AC43" s="1"/>
  <c r="R40"/>
  <c r="R38"/>
  <c r="AC38" s="1"/>
  <c r="R36"/>
  <c r="AC36" s="1"/>
  <c r="R33"/>
  <c r="AC33" s="1"/>
  <c r="R31"/>
  <c r="U19"/>
  <c r="U13"/>
  <c r="X10"/>
  <c r="X50"/>
  <c r="X24"/>
  <c r="X21"/>
  <c r="X18"/>
  <c r="X15"/>
  <c r="X12"/>
  <c r="Y24"/>
  <c r="Y22"/>
  <c r="Y19"/>
  <c r="Y16"/>
  <c r="Y13"/>
  <c r="Y11"/>
  <c r="AB48"/>
  <c r="AB23"/>
  <c r="AB18"/>
  <c r="X31"/>
  <c r="X51"/>
  <c r="I38"/>
  <c r="S38" s="1"/>
  <c r="K27"/>
  <c r="K19"/>
  <c r="K13"/>
  <c r="U46"/>
  <c r="U39"/>
  <c r="U37"/>
  <c r="U29"/>
  <c r="U27"/>
  <c r="U22"/>
  <c r="U16"/>
  <c r="U11"/>
  <c r="V51"/>
  <c r="V49"/>
  <c r="V46"/>
  <c r="V44"/>
  <c r="V41"/>
  <c r="V39"/>
  <c r="V37"/>
  <c r="V35"/>
  <c r="V32"/>
  <c r="V29"/>
  <c r="V27"/>
  <c r="V24"/>
  <c r="V22"/>
  <c r="V19"/>
  <c r="V16"/>
  <c r="V13"/>
  <c r="V11"/>
  <c r="R48"/>
  <c r="R23"/>
  <c r="R21"/>
  <c r="AC21" s="1"/>
  <c r="R12"/>
  <c r="AC12" s="1"/>
  <c r="W53"/>
  <c r="X49"/>
  <c r="X46"/>
  <c r="X44"/>
  <c r="X41"/>
  <c r="X39"/>
  <c r="X37"/>
  <c r="X35"/>
  <c r="X32"/>
  <c r="X29"/>
  <c r="X27"/>
  <c r="H22"/>
  <c r="I10"/>
  <c r="S10" s="1"/>
  <c r="H32"/>
  <c r="H29"/>
  <c r="T53"/>
  <c r="U50"/>
  <c r="U45"/>
  <c r="U43"/>
  <c r="U40"/>
  <c r="U38"/>
  <c r="U36"/>
  <c r="U33"/>
  <c r="U31"/>
  <c r="U28"/>
  <c r="U26"/>
  <c r="U21"/>
  <c r="U15"/>
  <c r="U12"/>
  <c r="V10"/>
  <c r="V50"/>
  <c r="V48"/>
  <c r="V45"/>
  <c r="V43"/>
  <c r="V40"/>
  <c r="V38"/>
  <c r="V36"/>
  <c r="V33"/>
  <c r="V31"/>
  <c r="V28"/>
  <c r="V26"/>
  <c r="V23"/>
  <c r="V21"/>
  <c r="V18"/>
  <c r="V15"/>
  <c r="V12"/>
  <c r="R27"/>
  <c r="AC27" s="1"/>
  <c r="R19"/>
  <c r="AC19" s="1"/>
  <c r="R13"/>
  <c r="I40"/>
  <c r="S40" s="1"/>
  <c r="I36"/>
  <c r="H45"/>
  <c r="I43"/>
  <c r="K50"/>
  <c r="K48"/>
  <c r="K45"/>
  <c r="K43"/>
  <c r="K40"/>
  <c r="K38"/>
  <c r="K36"/>
  <c r="K33"/>
  <c r="K31"/>
  <c r="K28"/>
  <c r="K23"/>
  <c r="P50"/>
  <c r="P45"/>
  <c r="P43"/>
  <c r="P39"/>
  <c r="P29"/>
  <c r="P27"/>
  <c r="P19"/>
  <c r="P16"/>
  <c r="P12"/>
  <c r="U10"/>
  <c r="I33"/>
  <c r="I31"/>
  <c r="S31" s="1"/>
  <c r="I28"/>
  <c r="S28" s="1"/>
  <c r="I23"/>
  <c r="H50"/>
  <c r="I48"/>
  <c r="K24"/>
  <c r="K16"/>
  <c r="K11"/>
  <c r="M49"/>
  <c r="M44"/>
  <c r="M39"/>
  <c r="M35"/>
  <c r="P51"/>
  <c r="P49"/>
  <c r="P46"/>
  <c r="P44"/>
  <c r="P40"/>
  <c r="P38"/>
  <c r="P28"/>
  <c r="P26"/>
  <c r="P21"/>
  <c r="P15"/>
  <c r="Q31"/>
  <c r="P31"/>
  <c r="Q13"/>
  <c r="P13"/>
  <c r="Q11"/>
  <c r="P11"/>
  <c r="Q10"/>
  <c r="P10"/>
  <c r="P32"/>
  <c r="Q32"/>
  <c r="Q36"/>
  <c r="P36"/>
  <c r="Q35"/>
  <c r="P35"/>
  <c r="Q33"/>
  <c r="P33"/>
  <c r="Q41"/>
  <c r="P41"/>
  <c r="Q37"/>
  <c r="P37"/>
  <c r="Q24"/>
  <c r="P24"/>
  <c r="Q22"/>
  <c r="Q53" s="1"/>
  <c r="P22"/>
  <c r="O53"/>
  <c r="M28"/>
  <c r="M26"/>
  <c r="M22"/>
  <c r="M18"/>
  <c r="M15"/>
  <c r="M12"/>
  <c r="M51"/>
  <c r="M46"/>
  <c r="M41"/>
  <c r="M37"/>
  <c r="M32"/>
  <c r="N49"/>
  <c r="N44"/>
  <c r="N39"/>
  <c r="N35"/>
  <c r="N22"/>
  <c r="I41"/>
  <c r="I39"/>
  <c r="S39" s="1"/>
  <c r="I37"/>
  <c r="S37" s="1"/>
  <c r="I26"/>
  <c r="S26" s="1"/>
  <c r="I21"/>
  <c r="I18"/>
  <c r="S18" s="1"/>
  <c r="I15"/>
  <c r="I12"/>
  <c r="K10"/>
  <c r="K26"/>
  <c r="K21"/>
  <c r="K18"/>
  <c r="K15"/>
  <c r="K12"/>
  <c r="I32"/>
  <c r="I29"/>
  <c r="I27"/>
  <c r="I24"/>
  <c r="S24" s="1"/>
  <c r="I22"/>
  <c r="S22" s="1"/>
  <c r="I19"/>
  <c r="I16"/>
  <c r="S16" s="1"/>
  <c r="I13"/>
  <c r="I11"/>
  <c r="S11" s="1"/>
  <c r="M24"/>
  <c r="M10"/>
  <c r="M50"/>
  <c r="M48"/>
  <c r="M45"/>
  <c r="M43"/>
  <c r="M40"/>
  <c r="M38"/>
  <c r="M36"/>
  <c r="M33"/>
  <c r="M31"/>
  <c r="M29"/>
  <c r="M27"/>
  <c r="M23"/>
  <c r="M19"/>
  <c r="M16"/>
  <c r="M13"/>
  <c r="M11"/>
  <c r="N10"/>
  <c r="N50"/>
  <c r="N48"/>
  <c r="N45"/>
  <c r="N43"/>
  <c r="N40"/>
  <c r="N38"/>
  <c r="N36"/>
  <c r="N33"/>
  <c r="N31"/>
  <c r="N28"/>
  <c r="N26"/>
  <c r="N23"/>
  <c r="N18"/>
  <c r="N15"/>
  <c r="N12"/>
  <c r="H10"/>
  <c r="H33"/>
  <c r="H31"/>
  <c r="H28"/>
  <c r="H23"/>
  <c r="J53"/>
  <c r="K51"/>
  <c r="K49"/>
  <c r="K46"/>
  <c r="K44"/>
  <c r="K41"/>
  <c r="K39"/>
  <c r="K37"/>
  <c r="K35"/>
  <c r="K32"/>
  <c r="K29"/>
  <c r="K22"/>
  <c r="H51"/>
  <c r="H49"/>
  <c r="H46"/>
  <c r="H44"/>
  <c r="H35"/>
  <c r="L53"/>
  <c r="M21"/>
  <c r="G53"/>
  <c r="E53"/>
  <c r="D53"/>
  <c r="F21"/>
  <c r="F22"/>
  <c r="F23"/>
  <c r="F24"/>
  <c r="F26"/>
  <c r="F27"/>
  <c r="F28"/>
  <c r="F29"/>
  <c r="F31"/>
  <c r="F32"/>
  <c r="F33"/>
  <c r="F35"/>
  <c r="F36"/>
  <c r="F37"/>
  <c r="F38"/>
  <c r="F39"/>
  <c r="F40"/>
  <c r="F41"/>
  <c r="F43"/>
  <c r="F44"/>
  <c r="F45"/>
  <c r="F46"/>
  <c r="F48"/>
  <c r="F49"/>
  <c r="F50"/>
  <c r="F51"/>
  <c r="F15"/>
  <c r="F16"/>
  <c r="F18"/>
  <c r="F19"/>
  <c r="F11"/>
  <c r="F12"/>
  <c r="F13"/>
  <c r="F10"/>
  <c r="S15" l="1"/>
  <c r="S43"/>
  <c r="AC13"/>
  <c r="AC18"/>
  <c r="Y53"/>
  <c r="AC49"/>
  <c r="AC40"/>
  <c r="P53"/>
  <c r="AA53"/>
  <c r="S29"/>
  <c r="U53"/>
  <c r="AC31"/>
  <c r="AC10"/>
  <c r="AC46"/>
  <c r="S32"/>
  <c r="AC39"/>
  <c r="AD53"/>
  <c r="M53"/>
  <c r="S41"/>
  <c r="S33"/>
  <c r="S36"/>
  <c r="AC32"/>
  <c r="K53"/>
  <c r="AC48"/>
  <c r="AC50"/>
  <c r="AB53"/>
  <c r="AC23"/>
  <c r="AC45"/>
  <c r="X53"/>
  <c r="S13"/>
  <c r="S27"/>
  <c r="S21"/>
  <c r="S48"/>
  <c r="F53"/>
  <c r="S19"/>
  <c r="V53"/>
  <c r="S12"/>
  <c r="S23"/>
  <c r="R53"/>
  <c r="I53"/>
  <c r="N53"/>
  <c r="H53"/>
  <c r="AC53" l="1"/>
  <c r="S53"/>
</calcChain>
</file>

<file path=xl/sharedStrings.xml><?xml version="1.0" encoding="utf-8"?>
<sst xmlns="http://schemas.openxmlformats.org/spreadsheetml/2006/main" count="938" uniqueCount="115">
  <si>
    <t>№</t>
  </si>
  <si>
    <t>говядина</t>
  </si>
  <si>
    <t>свинина</t>
  </si>
  <si>
    <t>жеребятина</t>
  </si>
  <si>
    <t>сайра</t>
  </si>
  <si>
    <t>молоко</t>
  </si>
  <si>
    <t>яйца</t>
  </si>
  <si>
    <t>сахар</t>
  </si>
  <si>
    <t>соль</t>
  </si>
  <si>
    <t>макароны</t>
  </si>
  <si>
    <t>спагетти</t>
  </si>
  <si>
    <t>картофель</t>
  </si>
  <si>
    <t>яблоки</t>
  </si>
  <si>
    <t>огурцы</t>
  </si>
  <si>
    <t>помидоры</t>
  </si>
  <si>
    <t>апельсин</t>
  </si>
  <si>
    <t>рис</t>
  </si>
  <si>
    <t>гречка</t>
  </si>
  <si>
    <t>сметана</t>
  </si>
  <si>
    <t>капуста</t>
  </si>
  <si>
    <t>Ед.</t>
  </si>
  <si>
    <t>изм.</t>
  </si>
  <si>
    <t>1 кг.</t>
  </si>
  <si>
    <t>говядина тушеная</t>
  </si>
  <si>
    <t>1 шт.</t>
  </si>
  <si>
    <t>1 л.</t>
  </si>
  <si>
    <t>кефир</t>
  </si>
  <si>
    <t>Консервы:</t>
  </si>
  <si>
    <t>Молокопродукты:</t>
  </si>
  <si>
    <t>мука пшеничная</t>
  </si>
  <si>
    <t>Мясопродукты:</t>
  </si>
  <si>
    <t>Рыбопродукты:</t>
  </si>
  <si>
    <t xml:space="preserve">сельдь соленая </t>
  </si>
  <si>
    <t>чир свежемор.</t>
  </si>
  <si>
    <t>омуль свежемор.</t>
  </si>
  <si>
    <t>ряпушка свежемор.</t>
  </si>
  <si>
    <t>курица</t>
  </si>
  <si>
    <t>Хлебные продукты:</t>
  </si>
  <si>
    <t xml:space="preserve">хлеб белый </t>
  </si>
  <si>
    <t>хлеб черный</t>
  </si>
  <si>
    <t>батон нарезной</t>
  </si>
  <si>
    <t>Крупы:</t>
  </si>
  <si>
    <t>Макаронные изд:</t>
  </si>
  <si>
    <t>Овощи:</t>
  </si>
  <si>
    <t>лук</t>
  </si>
  <si>
    <t>морковь</t>
  </si>
  <si>
    <t>Фрукты:</t>
  </si>
  <si>
    <t xml:space="preserve">1 кг. </t>
  </si>
  <si>
    <t>бананы</t>
  </si>
  <si>
    <t>дес.</t>
  </si>
  <si>
    <t>0,5 л</t>
  </si>
  <si>
    <t>сливочное масло</t>
  </si>
  <si>
    <t>растительное масло</t>
  </si>
  <si>
    <t>сыр твердый (росс.)</t>
  </si>
  <si>
    <t>творожная масса</t>
  </si>
  <si>
    <t>чай черный</t>
  </si>
  <si>
    <t>2 кг.</t>
  </si>
  <si>
    <t>0,4кг</t>
  </si>
  <si>
    <t>килька</t>
  </si>
  <si>
    <t>0,45л</t>
  </si>
  <si>
    <t>180г</t>
  </si>
  <si>
    <t>100 г</t>
  </si>
  <si>
    <t>Социально-трудовой отдел</t>
  </si>
  <si>
    <t xml:space="preserve">январь </t>
  </si>
  <si>
    <t>февраль</t>
  </si>
  <si>
    <t>на продовольственные товары</t>
  </si>
  <si>
    <t>март</t>
  </si>
  <si>
    <t xml:space="preserve">апрель </t>
  </si>
  <si>
    <t>май</t>
  </si>
  <si>
    <t>июнь</t>
  </si>
  <si>
    <t>Темпы роста (снижения) цен за месяц, %</t>
  </si>
  <si>
    <t>Всего</t>
  </si>
  <si>
    <t>Средний показатель цен за I квартал</t>
  </si>
  <si>
    <t>Средний показатель цен за II квартал</t>
  </si>
  <si>
    <t>Темпы роста средних показателей II кв. к I кв.</t>
  </si>
  <si>
    <t>июль</t>
  </si>
  <si>
    <t>август</t>
  </si>
  <si>
    <t>сентябрь</t>
  </si>
  <si>
    <t>Средний показатель цен за III квартал</t>
  </si>
  <si>
    <t>Темпы роста средних показателей III кв. к II кв.</t>
  </si>
  <si>
    <t>октябрь</t>
  </si>
  <si>
    <t>ноябрь</t>
  </si>
  <si>
    <t>декабрь</t>
  </si>
  <si>
    <t>Средний показатель цен за IV квартал</t>
  </si>
  <si>
    <t>Темпы роста средних показателей IV кв. к III кв.</t>
  </si>
  <si>
    <t>Темпы роста цен за год</t>
  </si>
  <si>
    <t>Федерация профсоюзов РС(Я)</t>
  </si>
  <si>
    <t>руб.</t>
  </si>
  <si>
    <t xml:space="preserve">Мониторинг цен </t>
  </si>
  <si>
    <t>Мониторинг цен и тарифов</t>
  </si>
  <si>
    <t>за Январь 2016 г.</t>
  </si>
  <si>
    <t>Продовольственные товары</t>
  </si>
  <si>
    <t>Своя Копейка</t>
  </si>
  <si>
    <t>Мясной двор</t>
  </si>
  <si>
    <t>Кумир</t>
  </si>
  <si>
    <t>Крестьянский рынок</t>
  </si>
  <si>
    <t>Мелкий опт</t>
  </si>
  <si>
    <t>Средний показатель</t>
  </si>
  <si>
    <t>за Февраль 2016 г.</t>
  </si>
  <si>
    <t xml:space="preserve"> </t>
  </si>
  <si>
    <t>Разное</t>
  </si>
  <si>
    <t>за Март 2016 г.</t>
  </si>
  <si>
    <t xml:space="preserve">       Якутск, 2016 г.</t>
  </si>
  <si>
    <t>за Апрель 2016 г.</t>
  </si>
  <si>
    <t>хлеб белый</t>
  </si>
  <si>
    <t>за Май 2016 г.</t>
  </si>
  <si>
    <t>за Июнь 2016 г.</t>
  </si>
  <si>
    <t>Темпы роста цен Июня к Январю, %</t>
  </si>
  <si>
    <t>Темпы роста цен Мая к Январю, %</t>
  </si>
  <si>
    <t>за Июль 2016 г.</t>
  </si>
  <si>
    <t>Темпы роста цен Июля к Январю, %</t>
  </si>
  <si>
    <t>за Август 2016 г.</t>
  </si>
  <si>
    <t>Темпы роста цен Августа к Январю, %</t>
  </si>
  <si>
    <t>за Сентябрь 2016 г.</t>
  </si>
  <si>
    <t>Темпы роста цен Сентября к Январю, %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</si>
</sst>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164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5" fillId="0" borderId="4" xfId="0" applyNumberFormat="1" applyFon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textRotation="90" wrapText="1"/>
    </xf>
    <xf numFmtId="0" fontId="4" fillId="0" borderId="2" xfId="0" applyFont="1" applyBorder="1" applyAlignment="1">
      <alignment horizontal="left" textRotation="90" wrapText="1"/>
    </xf>
    <xf numFmtId="0" fontId="4" fillId="0" borderId="3" xfId="0" applyFont="1" applyBorder="1" applyAlignment="1">
      <alignment horizontal="left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left" textRotation="90" wrapText="1"/>
    </xf>
    <xf numFmtId="0" fontId="4" fillId="0" borderId="6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left" textRotation="90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 wrapText="1" readingOrder="1"/>
    </xf>
    <xf numFmtId="0" fontId="4" fillId="0" borderId="2" xfId="0" applyFont="1" applyBorder="1" applyAlignment="1">
      <alignment horizontal="center" textRotation="90" wrapText="1" readingOrder="1"/>
    </xf>
    <xf numFmtId="0" fontId="4" fillId="0" borderId="3" xfId="0" applyFont="1" applyBorder="1" applyAlignment="1">
      <alignment horizontal="center" textRotation="90" wrapText="1" readingOrder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textRotation="90" wrapText="1" readingOrder="1"/>
    </xf>
    <xf numFmtId="0" fontId="6" fillId="0" borderId="2" xfId="0" applyFont="1" applyBorder="1" applyAlignment="1">
      <alignment horizontal="center" textRotation="90" wrapText="1" readingOrder="1"/>
    </xf>
    <xf numFmtId="0" fontId="6" fillId="0" borderId="3" xfId="0" applyFont="1" applyBorder="1" applyAlignment="1">
      <alignment horizontal="center" textRotation="90" wrapText="1" readingOrder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topLeftCell="S1" workbookViewId="0">
      <selection activeCell="AD53" sqref="AD53"/>
    </sheetView>
  </sheetViews>
  <sheetFormatPr defaultRowHeight="18.75"/>
  <cols>
    <col min="1" max="1" width="4.28515625" style="1" customWidth="1"/>
    <col min="2" max="2" width="25.5703125" style="1" customWidth="1"/>
    <col min="3" max="3" width="5.140625" style="11" customWidth="1"/>
    <col min="4" max="5" width="10.5703125" style="1" customWidth="1"/>
    <col min="6" max="6" width="12.140625" style="1" customWidth="1"/>
    <col min="7" max="7" width="10.5703125" style="1" customWidth="1"/>
    <col min="8" max="8" width="12.140625" style="1" customWidth="1"/>
    <col min="9" max="10" width="10.5703125" style="1" customWidth="1"/>
    <col min="11" max="11" width="12.140625" style="1" customWidth="1"/>
    <col min="12" max="13" width="10.5703125" style="1" customWidth="1"/>
    <col min="14" max="14" width="11.140625" style="1" customWidth="1"/>
    <col min="15" max="15" width="10.5703125" style="1" customWidth="1"/>
    <col min="16" max="17" width="12" style="1" customWidth="1"/>
    <col min="18" max="18" width="10.5703125" style="1" customWidth="1"/>
    <col min="19" max="19" width="12.140625" style="1" customWidth="1"/>
    <col min="20" max="20" width="10.5703125" style="1" customWidth="1"/>
    <col min="21" max="22" width="12.140625" style="1" customWidth="1"/>
    <col min="23" max="23" width="10.5703125" style="1" customWidth="1"/>
    <col min="24" max="25" width="12.140625" style="1" customWidth="1"/>
    <col min="26" max="26" width="10.5703125" style="1" customWidth="1"/>
    <col min="27" max="27" width="12.140625" style="1" customWidth="1"/>
    <col min="28" max="28" width="10.5703125" style="1" customWidth="1"/>
    <col min="29" max="30" width="12.140625" style="1" customWidth="1"/>
    <col min="31" max="31" width="10.5703125" style="1" customWidth="1"/>
    <col min="32" max="32" width="12.140625" style="1" customWidth="1"/>
    <col min="33" max="33" width="10.5703125" style="1" customWidth="1"/>
    <col min="34" max="34" width="12.140625" style="1" customWidth="1"/>
    <col min="35" max="35" width="10.5703125" style="1" customWidth="1"/>
    <col min="36" max="36" width="12.140625" style="1" customWidth="1"/>
    <col min="37" max="37" width="10.5703125" style="1" customWidth="1"/>
    <col min="38" max="38" width="12.140625" style="1" customWidth="1"/>
    <col min="39" max="39" width="13.42578125" style="1" customWidth="1"/>
    <col min="40" max="41" width="10.5703125" style="1" customWidth="1"/>
    <col min="42" max="16384" width="9.140625" style="1"/>
  </cols>
  <sheetData>
    <row r="1" spans="1:43">
      <c r="A1" s="59" t="s">
        <v>88</v>
      </c>
      <c r="B1" s="59"/>
      <c r="C1" s="59"/>
      <c r="D1" s="59"/>
      <c r="E1" s="59"/>
      <c r="F1" s="59"/>
      <c r="G1" s="59"/>
      <c r="H1" s="59"/>
      <c r="I1" s="20"/>
      <c r="J1" s="20"/>
      <c r="K1" s="20"/>
    </row>
    <row r="2" spans="1:43">
      <c r="A2" s="59" t="s">
        <v>65</v>
      </c>
      <c r="B2" s="59"/>
      <c r="C2" s="59"/>
      <c r="D2" s="59"/>
      <c r="E2" s="59"/>
      <c r="F2" s="59"/>
      <c r="G2" s="59"/>
      <c r="H2" s="59"/>
      <c r="I2" s="20"/>
      <c r="J2" s="20"/>
      <c r="K2" s="20"/>
    </row>
    <row r="3" spans="1:43">
      <c r="A3" s="1" t="s">
        <v>87</v>
      </c>
      <c r="C3" s="28" t="s">
        <v>102</v>
      </c>
    </row>
    <row r="4" spans="1:43" ht="33.75" customHeight="1">
      <c r="A4" s="4"/>
      <c r="B4" s="4"/>
      <c r="C4" s="5" t="s">
        <v>20</v>
      </c>
      <c r="D4" s="60" t="s">
        <v>63</v>
      </c>
      <c r="E4" s="53" t="s">
        <v>64</v>
      </c>
      <c r="F4" s="50" t="s">
        <v>70</v>
      </c>
      <c r="G4" s="53" t="s">
        <v>66</v>
      </c>
      <c r="H4" s="50" t="s">
        <v>70</v>
      </c>
      <c r="I4" s="50" t="s">
        <v>72</v>
      </c>
      <c r="J4" s="53" t="s">
        <v>67</v>
      </c>
      <c r="K4" s="50" t="s">
        <v>70</v>
      </c>
      <c r="L4" s="53" t="s">
        <v>68</v>
      </c>
      <c r="M4" s="50" t="s">
        <v>70</v>
      </c>
      <c r="N4" s="50" t="s">
        <v>108</v>
      </c>
      <c r="O4" s="53" t="s">
        <v>69</v>
      </c>
      <c r="P4" s="50" t="s">
        <v>70</v>
      </c>
      <c r="Q4" s="50" t="s">
        <v>107</v>
      </c>
      <c r="R4" s="50" t="s">
        <v>73</v>
      </c>
      <c r="S4" s="50" t="s">
        <v>74</v>
      </c>
      <c r="T4" s="53" t="s">
        <v>75</v>
      </c>
      <c r="U4" s="50" t="s">
        <v>70</v>
      </c>
      <c r="V4" s="50" t="s">
        <v>110</v>
      </c>
      <c r="W4" s="53" t="s">
        <v>76</v>
      </c>
      <c r="X4" s="50" t="s">
        <v>70</v>
      </c>
      <c r="Y4" s="50" t="s">
        <v>112</v>
      </c>
      <c r="Z4" s="53" t="s">
        <v>77</v>
      </c>
      <c r="AA4" s="50" t="s">
        <v>70</v>
      </c>
      <c r="AB4" s="50" t="s">
        <v>78</v>
      </c>
      <c r="AC4" s="56" t="s">
        <v>79</v>
      </c>
      <c r="AD4" s="50" t="s">
        <v>114</v>
      </c>
      <c r="AE4" s="53" t="s">
        <v>80</v>
      </c>
      <c r="AF4" s="50" t="s">
        <v>70</v>
      </c>
      <c r="AG4" s="53" t="s">
        <v>81</v>
      </c>
      <c r="AH4" s="50" t="s">
        <v>70</v>
      </c>
      <c r="AI4" s="53" t="s">
        <v>82</v>
      </c>
      <c r="AJ4" s="50" t="s">
        <v>70</v>
      </c>
      <c r="AK4" s="50" t="s">
        <v>83</v>
      </c>
      <c r="AL4" s="56" t="s">
        <v>84</v>
      </c>
      <c r="AM4" s="53" t="s">
        <v>85</v>
      </c>
      <c r="AN4" s="24"/>
      <c r="AO4" s="24"/>
      <c r="AP4" s="24"/>
      <c r="AQ4" s="24"/>
    </row>
    <row r="5" spans="1:43">
      <c r="A5" s="6" t="s">
        <v>0</v>
      </c>
      <c r="B5" s="7"/>
      <c r="C5" s="8" t="s">
        <v>21</v>
      </c>
      <c r="D5" s="61"/>
      <c r="E5" s="54"/>
      <c r="F5" s="51"/>
      <c r="G5" s="54"/>
      <c r="H5" s="51"/>
      <c r="I5" s="51"/>
      <c r="J5" s="54"/>
      <c r="K5" s="51"/>
      <c r="L5" s="54"/>
      <c r="M5" s="51"/>
      <c r="N5" s="51"/>
      <c r="O5" s="54"/>
      <c r="P5" s="51"/>
      <c r="Q5" s="51"/>
      <c r="R5" s="51"/>
      <c r="S5" s="51"/>
      <c r="T5" s="54"/>
      <c r="U5" s="51"/>
      <c r="V5" s="51"/>
      <c r="W5" s="54"/>
      <c r="X5" s="51"/>
      <c r="Y5" s="51"/>
      <c r="Z5" s="54"/>
      <c r="AA5" s="51"/>
      <c r="AB5" s="51"/>
      <c r="AC5" s="57"/>
      <c r="AD5" s="51"/>
      <c r="AE5" s="54"/>
      <c r="AF5" s="51"/>
      <c r="AG5" s="54"/>
      <c r="AH5" s="51"/>
      <c r="AI5" s="54"/>
      <c r="AJ5" s="51"/>
      <c r="AK5" s="51"/>
      <c r="AL5" s="57"/>
      <c r="AM5" s="54"/>
      <c r="AN5" s="24"/>
      <c r="AO5" s="24"/>
      <c r="AP5" s="24"/>
      <c r="AQ5" s="24"/>
    </row>
    <row r="6" spans="1:43">
      <c r="A6" s="7"/>
      <c r="B6" s="7"/>
      <c r="C6" s="8"/>
      <c r="D6" s="61"/>
      <c r="E6" s="54"/>
      <c r="F6" s="51"/>
      <c r="G6" s="54"/>
      <c r="H6" s="51"/>
      <c r="I6" s="51"/>
      <c r="J6" s="54"/>
      <c r="K6" s="51"/>
      <c r="L6" s="54"/>
      <c r="M6" s="51"/>
      <c r="N6" s="51"/>
      <c r="O6" s="54"/>
      <c r="P6" s="51"/>
      <c r="Q6" s="51"/>
      <c r="R6" s="51"/>
      <c r="S6" s="51"/>
      <c r="T6" s="54"/>
      <c r="U6" s="51"/>
      <c r="V6" s="51"/>
      <c r="W6" s="54"/>
      <c r="X6" s="51"/>
      <c r="Y6" s="51"/>
      <c r="Z6" s="54"/>
      <c r="AA6" s="51"/>
      <c r="AB6" s="51"/>
      <c r="AC6" s="57"/>
      <c r="AD6" s="51"/>
      <c r="AE6" s="54"/>
      <c r="AF6" s="51"/>
      <c r="AG6" s="54"/>
      <c r="AH6" s="51"/>
      <c r="AI6" s="54"/>
      <c r="AJ6" s="51"/>
      <c r="AK6" s="51"/>
      <c r="AL6" s="57"/>
      <c r="AM6" s="54"/>
      <c r="AN6" s="24"/>
      <c r="AO6" s="24"/>
      <c r="AP6" s="24"/>
      <c r="AQ6" s="24"/>
    </row>
    <row r="7" spans="1:43">
      <c r="A7" s="9"/>
      <c r="B7" s="9"/>
      <c r="C7" s="10"/>
      <c r="D7" s="62"/>
      <c r="E7" s="55"/>
      <c r="F7" s="52"/>
      <c r="G7" s="55"/>
      <c r="H7" s="52"/>
      <c r="I7" s="52"/>
      <c r="J7" s="55"/>
      <c r="K7" s="52"/>
      <c r="L7" s="55"/>
      <c r="M7" s="52"/>
      <c r="N7" s="52"/>
      <c r="O7" s="55"/>
      <c r="P7" s="52"/>
      <c r="Q7" s="52"/>
      <c r="R7" s="52"/>
      <c r="S7" s="52"/>
      <c r="T7" s="55"/>
      <c r="U7" s="52"/>
      <c r="V7" s="52"/>
      <c r="W7" s="55"/>
      <c r="X7" s="52"/>
      <c r="Y7" s="52"/>
      <c r="Z7" s="55"/>
      <c r="AA7" s="52"/>
      <c r="AB7" s="52"/>
      <c r="AC7" s="58"/>
      <c r="AD7" s="52"/>
      <c r="AE7" s="55"/>
      <c r="AF7" s="52"/>
      <c r="AG7" s="55"/>
      <c r="AH7" s="52"/>
      <c r="AI7" s="55"/>
      <c r="AJ7" s="52"/>
      <c r="AK7" s="52"/>
      <c r="AL7" s="58"/>
      <c r="AM7" s="55"/>
      <c r="AN7" s="24"/>
      <c r="AO7" s="24"/>
      <c r="AP7" s="24"/>
      <c r="AQ7" s="24"/>
    </row>
    <row r="8" spans="1:43">
      <c r="A8" s="12"/>
      <c r="B8" s="13"/>
      <c r="C8" s="1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2"/>
      <c r="AG8" s="12"/>
      <c r="AH8" s="12"/>
      <c r="AI8" s="12"/>
      <c r="AJ8" s="12"/>
      <c r="AK8" s="12"/>
      <c r="AL8" s="12"/>
      <c r="AM8" s="12"/>
      <c r="AN8" s="24"/>
      <c r="AO8" s="24"/>
      <c r="AP8" s="24"/>
      <c r="AQ8" s="24"/>
    </row>
    <row r="9" spans="1:43">
      <c r="A9" s="12"/>
      <c r="B9" s="13" t="s">
        <v>37</v>
      </c>
      <c r="C9" s="1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24"/>
      <c r="AO9" s="24"/>
      <c r="AP9" s="24"/>
      <c r="AQ9" s="24"/>
    </row>
    <row r="10" spans="1:43">
      <c r="A10" s="19">
        <v>1</v>
      </c>
      <c r="B10" s="12" t="s">
        <v>104</v>
      </c>
      <c r="C10" s="15" t="s">
        <v>24</v>
      </c>
      <c r="D10" s="18">
        <v>42</v>
      </c>
      <c r="E10" s="18">
        <f>февраль!I11</f>
        <v>40</v>
      </c>
      <c r="F10" s="22">
        <f>(E10*100)/D10</f>
        <v>95.238095238095241</v>
      </c>
      <c r="G10" s="18">
        <f>март!I11</f>
        <v>40.5</v>
      </c>
      <c r="H10" s="22">
        <f>(G10*100)/E10</f>
        <v>101.25</v>
      </c>
      <c r="I10" s="18">
        <f>(D10+E10+G10)/3</f>
        <v>40.833333333333336</v>
      </c>
      <c r="J10" s="18">
        <f>апрель!I11</f>
        <v>42.8</v>
      </c>
      <c r="K10" s="22">
        <f>(J10*100)/G10</f>
        <v>105.67901234567901</v>
      </c>
      <c r="L10" s="45">
        <f>май!I11</f>
        <v>42.8</v>
      </c>
      <c r="M10" s="47">
        <f>(L10*100)/J10</f>
        <v>100</v>
      </c>
      <c r="N10" s="45">
        <f>(L10*100)/D10</f>
        <v>101.9047619047619</v>
      </c>
      <c r="O10" s="45">
        <f>июнь!I11</f>
        <v>43.2</v>
      </c>
      <c r="P10" s="22">
        <f>(O10*100)/L10</f>
        <v>100.93457943925235</v>
      </c>
      <c r="Q10" s="18">
        <f>(O10*100)/D10</f>
        <v>102.85714285714286</v>
      </c>
      <c r="R10" s="18">
        <f>(J10+L10+O10)/3</f>
        <v>42.933333333333337</v>
      </c>
      <c r="S10" s="18">
        <f>(R10*100)/I10</f>
        <v>105.14285714285715</v>
      </c>
      <c r="T10" s="18">
        <f>июль!I11</f>
        <v>43</v>
      </c>
      <c r="U10" s="22">
        <f>(T10*100)/O10</f>
        <v>99.537037037037024</v>
      </c>
      <c r="V10" s="18">
        <f>(T10*100)/D10</f>
        <v>102.38095238095238</v>
      </c>
      <c r="W10" s="18">
        <f>август!I11</f>
        <v>43.6</v>
      </c>
      <c r="X10" s="22">
        <f>(W10*100)/T10</f>
        <v>101.3953488372093</v>
      </c>
      <c r="Y10" s="18">
        <f>(W10*100)/D10</f>
        <v>103.80952380952381</v>
      </c>
      <c r="Z10" s="49">
        <f>сентябрь!I11</f>
        <v>43.8</v>
      </c>
      <c r="AA10" s="18">
        <f>(Z10*100)/W10</f>
        <v>100.45871559633026</v>
      </c>
      <c r="AB10" s="18">
        <f>(T10+W10+Z10)/3</f>
        <v>43.466666666666661</v>
      </c>
      <c r="AC10" s="18">
        <f>(AB10*100)/R10</f>
        <v>101.2422360248447</v>
      </c>
      <c r="AD10" s="18">
        <f>(Z10*100)/D10</f>
        <v>104.28571428571429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24"/>
      <c r="AO10" s="24"/>
      <c r="AP10" s="24"/>
      <c r="AQ10" s="24"/>
    </row>
    <row r="11" spans="1:43">
      <c r="A11" s="19">
        <v>2</v>
      </c>
      <c r="B11" s="12" t="s">
        <v>39</v>
      </c>
      <c r="C11" s="15" t="s">
        <v>24</v>
      </c>
      <c r="D11" s="18">
        <v>40.299999999999997</v>
      </c>
      <c r="E11" s="18">
        <f>февраль!I12</f>
        <v>39.549999999999997</v>
      </c>
      <c r="F11" s="22">
        <f t="shared" ref="F11:F51" si="0">(E11*100)/D11</f>
        <v>98.138957816377172</v>
      </c>
      <c r="G11" s="18">
        <f>март!I12</f>
        <v>39.799999999999997</v>
      </c>
      <c r="H11" s="22">
        <f t="shared" ref="H11:H51" si="1">(G11*100)/E11</f>
        <v>100.63211125158027</v>
      </c>
      <c r="I11" s="18">
        <f t="shared" ref="I11:I51" si="2">(D11+E11+G11)/3</f>
        <v>39.883333333333333</v>
      </c>
      <c r="J11" s="18">
        <f>апрель!I12</f>
        <v>40.299999999999997</v>
      </c>
      <c r="K11" s="22">
        <f t="shared" ref="K11:K51" si="3">(J11*100)/G11</f>
        <v>101.25628140703517</v>
      </c>
      <c r="L11" s="45">
        <f>май!I12</f>
        <v>40.049999999999997</v>
      </c>
      <c r="M11" s="47">
        <f t="shared" ref="M11:M51" si="4">(L11*100)/J11</f>
        <v>99.379652605459057</v>
      </c>
      <c r="N11" s="45">
        <f t="shared" ref="N11:N51" si="5">(L11*100)/D11</f>
        <v>99.379652605459057</v>
      </c>
      <c r="O11" s="45">
        <f>июнь!I12</f>
        <v>40.4</v>
      </c>
      <c r="P11" s="22">
        <f t="shared" ref="P11:P51" si="6">(O11*100)/L11</f>
        <v>100.87390761548066</v>
      </c>
      <c r="Q11" s="18">
        <f t="shared" ref="Q11:Q51" si="7">(O11*100)/D11</f>
        <v>100.24813895781638</v>
      </c>
      <c r="R11" s="18">
        <f t="shared" ref="R11:R51" si="8">(J11+L11+O11)/3</f>
        <v>40.25</v>
      </c>
      <c r="S11" s="18">
        <f t="shared" ref="S11:S51" si="9">(R11*100)/I11</f>
        <v>100.91934809862097</v>
      </c>
      <c r="T11" s="18">
        <f>июль!I12</f>
        <v>40.799999999999997</v>
      </c>
      <c r="U11" s="22">
        <f t="shared" ref="U11:U51" si="10">(T11*100)/O11</f>
        <v>100.99009900990099</v>
      </c>
      <c r="V11" s="18">
        <f t="shared" ref="V11:V51" si="11">(T11*100)/D11</f>
        <v>101.24069478908189</v>
      </c>
      <c r="W11" s="18">
        <f>август!I12</f>
        <v>41.4</v>
      </c>
      <c r="X11" s="22">
        <f t="shared" ref="X11:X51" si="12">(W11*100)/T11</f>
        <v>101.47058823529413</v>
      </c>
      <c r="Y11" s="18">
        <f t="shared" ref="Y11:Y51" si="13">(W11*100)/D11</f>
        <v>102.72952853598015</v>
      </c>
      <c r="Z11" s="49">
        <f>сентябрь!I12</f>
        <v>41.260000000000005</v>
      </c>
      <c r="AA11" s="18">
        <f t="shared" ref="AA11:AA51" si="14">(Z11*100)/W11</f>
        <v>99.661835748792299</v>
      </c>
      <c r="AB11" s="18">
        <f t="shared" ref="AB11:AB51" si="15">(T11+W11+Z11)/3</f>
        <v>41.153333333333329</v>
      </c>
      <c r="AC11" s="18">
        <f t="shared" ref="AC11:AC51" si="16">(AB11*100)/R11</f>
        <v>102.24430641821945</v>
      </c>
      <c r="AD11" s="18">
        <f t="shared" ref="AD11:AD51" si="17">(Z11*100)/D11</f>
        <v>102.38213399503725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24"/>
      <c r="AO11" s="24"/>
      <c r="AP11" s="24"/>
      <c r="AQ11" s="24"/>
    </row>
    <row r="12" spans="1:43">
      <c r="A12" s="19">
        <v>3</v>
      </c>
      <c r="B12" s="12" t="s">
        <v>40</v>
      </c>
      <c r="C12" s="15" t="s">
        <v>24</v>
      </c>
      <c r="D12" s="18">
        <v>40.299999999999997</v>
      </c>
      <c r="E12" s="18">
        <f>февраль!I13</f>
        <v>39.975000000000001</v>
      </c>
      <c r="F12" s="22">
        <f t="shared" si="0"/>
        <v>99.193548387096783</v>
      </c>
      <c r="G12" s="18">
        <f>март!I13</f>
        <v>40.225000000000001</v>
      </c>
      <c r="H12" s="22">
        <f t="shared" si="1"/>
        <v>100.6253908692933</v>
      </c>
      <c r="I12" s="18">
        <f t="shared" si="2"/>
        <v>40.166666666666664</v>
      </c>
      <c r="J12" s="18">
        <f>апрель!I13</f>
        <v>40.725000000000001</v>
      </c>
      <c r="K12" s="22">
        <f t="shared" si="3"/>
        <v>101.24300807955251</v>
      </c>
      <c r="L12" s="45">
        <f>май!I13</f>
        <v>40.975000000000001</v>
      </c>
      <c r="M12" s="47">
        <f t="shared" si="4"/>
        <v>100.61387354205033</v>
      </c>
      <c r="N12" s="45">
        <f t="shared" si="5"/>
        <v>101.67493796526055</v>
      </c>
      <c r="O12" s="45">
        <f>июнь!I13</f>
        <v>42.05</v>
      </c>
      <c r="P12" s="22">
        <f t="shared" si="6"/>
        <v>102.6235509456986</v>
      </c>
      <c r="Q12" s="18">
        <f t="shared" si="7"/>
        <v>104.34243176178661</v>
      </c>
      <c r="R12" s="18">
        <f t="shared" si="8"/>
        <v>41.25</v>
      </c>
      <c r="S12" s="18">
        <f t="shared" si="9"/>
        <v>102.69709543568466</v>
      </c>
      <c r="T12" s="18">
        <f>июль!I13</f>
        <v>39.475000000000001</v>
      </c>
      <c r="U12" s="22">
        <f t="shared" si="10"/>
        <v>93.876337693222354</v>
      </c>
      <c r="V12" s="18">
        <f t="shared" si="11"/>
        <v>97.952853598014897</v>
      </c>
      <c r="W12" s="18">
        <f>август!I13</f>
        <v>39.825000000000003</v>
      </c>
      <c r="X12" s="22">
        <f t="shared" si="12"/>
        <v>100.88663711209627</v>
      </c>
      <c r="Y12" s="18">
        <f t="shared" si="13"/>
        <v>98.82133995037222</v>
      </c>
      <c r="Z12" s="49">
        <f>сентябрь!I13</f>
        <v>42.75</v>
      </c>
      <c r="AA12" s="18">
        <f t="shared" si="14"/>
        <v>107.34463276836158</v>
      </c>
      <c r="AB12" s="18">
        <f t="shared" si="15"/>
        <v>40.683333333333337</v>
      </c>
      <c r="AC12" s="18">
        <f t="shared" si="16"/>
        <v>98.626262626262644</v>
      </c>
      <c r="AD12" s="18">
        <f t="shared" si="17"/>
        <v>106.07940446650124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24"/>
      <c r="AO12" s="24"/>
      <c r="AP12" s="24"/>
      <c r="AQ12" s="24"/>
    </row>
    <row r="13" spans="1:43">
      <c r="A13" s="19">
        <v>4</v>
      </c>
      <c r="B13" s="12" t="s">
        <v>29</v>
      </c>
      <c r="C13" s="15" t="s">
        <v>56</v>
      </c>
      <c r="D13" s="18">
        <v>76.5</v>
      </c>
      <c r="E13" s="18">
        <f>февраль!I14</f>
        <v>88.25</v>
      </c>
      <c r="F13" s="22">
        <f t="shared" si="0"/>
        <v>115.359477124183</v>
      </c>
      <c r="G13" s="18">
        <f>март!I14</f>
        <v>76.325000000000003</v>
      </c>
      <c r="H13" s="22">
        <f t="shared" si="1"/>
        <v>86.487252124645892</v>
      </c>
      <c r="I13" s="18">
        <f t="shared" si="2"/>
        <v>80.358333333333334</v>
      </c>
      <c r="J13" s="18">
        <f>апрель!I14</f>
        <v>91.075000000000003</v>
      </c>
      <c r="K13" s="22">
        <f t="shared" si="3"/>
        <v>119.32525384867343</v>
      </c>
      <c r="L13" s="45">
        <f>май!I14</f>
        <v>96.825000000000003</v>
      </c>
      <c r="M13" s="47">
        <f t="shared" si="4"/>
        <v>106.31347790282733</v>
      </c>
      <c r="N13" s="45">
        <f t="shared" si="5"/>
        <v>126.56862745098039</v>
      </c>
      <c r="O13" s="45">
        <f>июнь!I14</f>
        <v>98.06</v>
      </c>
      <c r="P13" s="22">
        <f t="shared" si="6"/>
        <v>101.27549703072553</v>
      </c>
      <c r="Q13" s="18">
        <f t="shared" si="7"/>
        <v>128.18300653594773</v>
      </c>
      <c r="R13" s="18">
        <f t="shared" si="8"/>
        <v>95.320000000000007</v>
      </c>
      <c r="S13" s="18">
        <f t="shared" si="9"/>
        <v>118.61868713056103</v>
      </c>
      <c r="T13" s="18">
        <f>июль!I14</f>
        <v>93.06</v>
      </c>
      <c r="U13" s="22">
        <f t="shared" si="10"/>
        <v>94.901080970834187</v>
      </c>
      <c r="V13" s="18">
        <f t="shared" si="11"/>
        <v>121.64705882352941</v>
      </c>
      <c r="W13" s="18">
        <f>август!I14</f>
        <v>87.92</v>
      </c>
      <c r="X13" s="22">
        <f t="shared" si="12"/>
        <v>94.476681710724264</v>
      </c>
      <c r="Y13" s="18">
        <f t="shared" si="13"/>
        <v>114.9281045751634</v>
      </c>
      <c r="Z13" s="49">
        <f>сентябрь!I14</f>
        <v>97.059999999999988</v>
      </c>
      <c r="AA13" s="18">
        <f t="shared" si="14"/>
        <v>110.39581437670607</v>
      </c>
      <c r="AB13" s="18">
        <f t="shared" si="15"/>
        <v>92.68</v>
      </c>
      <c r="AC13" s="18">
        <f t="shared" si="16"/>
        <v>97.230381871590424</v>
      </c>
      <c r="AD13" s="18">
        <f t="shared" si="17"/>
        <v>126.87581699346403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24"/>
      <c r="AO13" s="24"/>
      <c r="AP13" s="24"/>
      <c r="AQ13" s="24"/>
    </row>
    <row r="14" spans="1:43">
      <c r="A14" s="19"/>
      <c r="B14" s="13" t="s">
        <v>42</v>
      </c>
      <c r="C14" s="15"/>
      <c r="D14" s="18"/>
      <c r="E14" s="18"/>
      <c r="F14" s="22"/>
      <c r="G14" s="18"/>
      <c r="H14" s="22"/>
      <c r="I14" s="18"/>
      <c r="J14" s="18"/>
      <c r="K14" s="22"/>
      <c r="L14" s="45"/>
      <c r="M14" s="47"/>
      <c r="N14" s="45"/>
      <c r="O14" s="45"/>
      <c r="P14" s="22"/>
      <c r="Q14" s="18"/>
      <c r="R14" s="18"/>
      <c r="S14" s="18"/>
      <c r="T14" s="18"/>
      <c r="U14" s="22"/>
      <c r="V14" s="18"/>
      <c r="W14" s="18"/>
      <c r="X14" s="22"/>
      <c r="Y14" s="18"/>
      <c r="Z14" s="49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24"/>
      <c r="AO14" s="24"/>
      <c r="AP14" s="24"/>
      <c r="AQ14" s="24"/>
    </row>
    <row r="15" spans="1:43">
      <c r="A15" s="19">
        <v>5</v>
      </c>
      <c r="B15" s="12" t="s">
        <v>9</v>
      </c>
      <c r="C15" s="15" t="s">
        <v>57</v>
      </c>
      <c r="D15" s="18">
        <v>49.8</v>
      </c>
      <c r="E15" s="18">
        <f>февраль!I16</f>
        <v>40.65</v>
      </c>
      <c r="F15" s="22">
        <f t="shared" si="0"/>
        <v>81.626506024096386</v>
      </c>
      <c r="G15" s="18">
        <f>март!I16</f>
        <v>51.8</v>
      </c>
      <c r="H15" s="22">
        <f t="shared" si="1"/>
        <v>127.42927429274293</v>
      </c>
      <c r="I15" s="18">
        <f t="shared" si="2"/>
        <v>47.416666666666664</v>
      </c>
      <c r="J15" s="18">
        <f>апрель!I16</f>
        <v>49.475000000000001</v>
      </c>
      <c r="K15" s="22">
        <f t="shared" si="3"/>
        <v>95.511583011583014</v>
      </c>
      <c r="L15" s="45">
        <f>май!I16</f>
        <v>52.75</v>
      </c>
      <c r="M15" s="47">
        <f t="shared" si="4"/>
        <v>106.61950480040424</v>
      </c>
      <c r="N15" s="45">
        <f t="shared" si="5"/>
        <v>105.92369477911647</v>
      </c>
      <c r="O15" s="45">
        <f>июнь!I16</f>
        <v>53.15</v>
      </c>
      <c r="P15" s="22">
        <f t="shared" si="6"/>
        <v>100.75829383886256</v>
      </c>
      <c r="Q15" s="18">
        <f t="shared" si="7"/>
        <v>106.72690763052209</v>
      </c>
      <c r="R15" s="18">
        <f t="shared" si="8"/>
        <v>51.791666666666664</v>
      </c>
      <c r="S15" s="18">
        <f t="shared" si="9"/>
        <v>109.22671353251317</v>
      </c>
      <c r="T15" s="18">
        <f>июль!I16</f>
        <v>54.179999999999993</v>
      </c>
      <c r="U15" s="22">
        <f t="shared" si="10"/>
        <v>101.93791157102538</v>
      </c>
      <c r="V15" s="18">
        <f t="shared" si="11"/>
        <v>108.79518072289156</v>
      </c>
      <c r="W15" s="18">
        <f>август!I16</f>
        <v>57.2</v>
      </c>
      <c r="X15" s="22">
        <f t="shared" si="12"/>
        <v>105.57401255075675</v>
      </c>
      <c r="Y15" s="18">
        <f t="shared" si="13"/>
        <v>114.85943775100402</v>
      </c>
      <c r="Z15" s="49">
        <f>сентябрь!I16</f>
        <v>55.4</v>
      </c>
      <c r="AA15" s="18">
        <f t="shared" si="14"/>
        <v>96.853146853146853</v>
      </c>
      <c r="AB15" s="18">
        <f t="shared" si="15"/>
        <v>55.593333333333334</v>
      </c>
      <c r="AC15" s="18">
        <f t="shared" si="16"/>
        <v>107.34030571198713</v>
      </c>
      <c r="AD15" s="18">
        <f t="shared" si="17"/>
        <v>111.24497991967873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24"/>
      <c r="AO15" s="24"/>
      <c r="AP15" s="24"/>
      <c r="AQ15" s="24"/>
    </row>
    <row r="16" spans="1:43">
      <c r="A16" s="19">
        <v>6</v>
      </c>
      <c r="B16" s="12" t="s">
        <v>10</v>
      </c>
      <c r="C16" s="15" t="s">
        <v>57</v>
      </c>
      <c r="D16" s="18">
        <v>40.700000000000003</v>
      </c>
      <c r="E16" s="18">
        <f>февраль!I17</f>
        <v>49.55</v>
      </c>
      <c r="F16" s="22">
        <f t="shared" si="0"/>
        <v>121.74447174447174</v>
      </c>
      <c r="G16" s="18">
        <f>март!I17</f>
        <v>52.4</v>
      </c>
      <c r="H16" s="22">
        <f t="shared" si="1"/>
        <v>105.75176589303734</v>
      </c>
      <c r="I16" s="18">
        <f t="shared" si="2"/>
        <v>47.550000000000004</v>
      </c>
      <c r="J16" s="18">
        <f>апрель!I17</f>
        <v>51.8</v>
      </c>
      <c r="K16" s="22">
        <f t="shared" si="3"/>
        <v>98.854961832061065</v>
      </c>
      <c r="L16" s="45">
        <f>май!I17</f>
        <v>53.125</v>
      </c>
      <c r="M16" s="47">
        <f t="shared" si="4"/>
        <v>102.55791505791507</v>
      </c>
      <c r="N16" s="45">
        <f t="shared" si="5"/>
        <v>130.52825552825553</v>
      </c>
      <c r="O16" s="45">
        <f>июнь!I17</f>
        <v>54.199999999999996</v>
      </c>
      <c r="P16" s="22">
        <f t="shared" si="6"/>
        <v>102.02352941176471</v>
      </c>
      <c r="Q16" s="18">
        <f t="shared" si="7"/>
        <v>133.16953316953317</v>
      </c>
      <c r="R16" s="18">
        <f t="shared" si="8"/>
        <v>53.041666666666664</v>
      </c>
      <c r="S16" s="18">
        <f t="shared" si="9"/>
        <v>111.54924640729055</v>
      </c>
      <c r="T16" s="18">
        <f>июль!I17</f>
        <v>54.179999999999993</v>
      </c>
      <c r="U16" s="22">
        <f t="shared" si="10"/>
        <v>99.963099630996297</v>
      </c>
      <c r="V16" s="18">
        <f t="shared" si="11"/>
        <v>133.12039312039309</v>
      </c>
      <c r="W16" s="18">
        <f>август!I17</f>
        <v>54.6</v>
      </c>
      <c r="X16" s="22">
        <f t="shared" si="12"/>
        <v>100.77519379844962</v>
      </c>
      <c r="Y16" s="18">
        <f t="shared" si="13"/>
        <v>134.15233415233413</v>
      </c>
      <c r="Z16" s="49">
        <f>сентябрь!I17</f>
        <v>56.419999999999995</v>
      </c>
      <c r="AA16" s="18">
        <f t="shared" si="14"/>
        <v>103.33333333333331</v>
      </c>
      <c r="AB16" s="18">
        <f t="shared" si="15"/>
        <v>55.066666666666663</v>
      </c>
      <c r="AC16" s="18">
        <f t="shared" si="16"/>
        <v>103.8177533385703</v>
      </c>
      <c r="AD16" s="18">
        <f t="shared" si="17"/>
        <v>138.62407862407858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24"/>
      <c r="AO16" s="24"/>
      <c r="AP16" s="24"/>
      <c r="AQ16" s="24"/>
    </row>
    <row r="17" spans="1:43">
      <c r="A17" s="19"/>
      <c r="B17" s="13" t="s">
        <v>41</v>
      </c>
      <c r="C17" s="15"/>
      <c r="D17" s="18"/>
      <c r="E17" s="18"/>
      <c r="F17" s="22"/>
      <c r="G17" s="18"/>
      <c r="H17" s="22"/>
      <c r="I17" s="18"/>
      <c r="J17" s="18"/>
      <c r="K17" s="22"/>
      <c r="L17" s="45"/>
      <c r="M17" s="47"/>
      <c r="N17" s="45"/>
      <c r="O17" s="45"/>
      <c r="P17" s="22"/>
      <c r="Q17" s="18"/>
      <c r="R17" s="18"/>
      <c r="S17" s="18"/>
      <c r="T17" s="18"/>
      <c r="U17" s="22"/>
      <c r="V17" s="18"/>
      <c r="W17" s="18"/>
      <c r="X17" s="22"/>
      <c r="Y17" s="18"/>
      <c r="Z17" s="49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4"/>
      <c r="AO17" s="24"/>
      <c r="AP17" s="24"/>
      <c r="AQ17" s="24"/>
    </row>
    <row r="18" spans="1:43">
      <c r="A18" s="19">
        <v>7</v>
      </c>
      <c r="B18" s="12" t="s">
        <v>16</v>
      </c>
      <c r="C18" s="15" t="s">
        <v>22</v>
      </c>
      <c r="D18" s="18">
        <v>84.9</v>
      </c>
      <c r="E18" s="18">
        <f>февраль!I19</f>
        <v>73</v>
      </c>
      <c r="F18" s="22">
        <f t="shared" si="0"/>
        <v>85.983510011778563</v>
      </c>
      <c r="G18" s="18">
        <f>март!I19</f>
        <v>70.86</v>
      </c>
      <c r="H18" s="22">
        <f t="shared" si="1"/>
        <v>97.06849315068493</v>
      </c>
      <c r="I18" s="18">
        <f t="shared" si="2"/>
        <v>76.25333333333333</v>
      </c>
      <c r="J18" s="18">
        <f>апрель!I19</f>
        <v>71.460000000000008</v>
      </c>
      <c r="K18" s="22">
        <f t="shared" si="3"/>
        <v>100.84674005080441</v>
      </c>
      <c r="L18" s="45">
        <f>май!I19</f>
        <v>70.97999999999999</v>
      </c>
      <c r="M18" s="47">
        <f t="shared" si="4"/>
        <v>99.328295549958</v>
      </c>
      <c r="N18" s="45">
        <f t="shared" si="5"/>
        <v>83.604240282685495</v>
      </c>
      <c r="O18" s="45">
        <v>71</v>
      </c>
      <c r="P18" s="22">
        <f t="shared" si="6"/>
        <v>100.02817695125388</v>
      </c>
      <c r="Q18" s="18">
        <f t="shared" si="7"/>
        <v>83.627797408716134</v>
      </c>
      <c r="R18" s="18">
        <f t="shared" si="8"/>
        <v>71.146666666666661</v>
      </c>
      <c r="S18" s="18">
        <f t="shared" si="9"/>
        <v>93.303025004371392</v>
      </c>
      <c r="T18" s="18">
        <f>июль!I19</f>
        <v>67.040000000000006</v>
      </c>
      <c r="U18" s="22">
        <f t="shared" si="10"/>
        <v>94.422535211267615</v>
      </c>
      <c r="V18" s="18">
        <f t="shared" si="11"/>
        <v>78.963486454652539</v>
      </c>
      <c r="W18" s="18">
        <f>август!I19</f>
        <v>70.7</v>
      </c>
      <c r="X18" s="22">
        <f t="shared" si="12"/>
        <v>105.45942720763722</v>
      </c>
      <c r="Y18" s="18">
        <f t="shared" si="13"/>
        <v>83.274440518256768</v>
      </c>
      <c r="Z18" s="49">
        <f>сентябрь!I19</f>
        <v>64.34</v>
      </c>
      <c r="AA18" s="18">
        <f t="shared" si="14"/>
        <v>91.004243281471005</v>
      </c>
      <c r="AB18" s="18">
        <f t="shared" si="15"/>
        <v>67.36</v>
      </c>
      <c r="AC18" s="18">
        <f t="shared" si="16"/>
        <v>94.677661169415302</v>
      </c>
      <c r="AD18" s="18">
        <f t="shared" si="17"/>
        <v>75.783274440518255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24"/>
      <c r="AO18" s="24"/>
      <c r="AP18" s="24"/>
      <c r="AQ18" s="24"/>
    </row>
    <row r="19" spans="1:43">
      <c r="A19" s="19">
        <v>8</v>
      </c>
      <c r="B19" s="12" t="s">
        <v>17</v>
      </c>
      <c r="C19" s="15" t="s">
        <v>22</v>
      </c>
      <c r="D19" s="18">
        <v>89.9</v>
      </c>
      <c r="E19" s="18">
        <f>февраль!I20</f>
        <v>89</v>
      </c>
      <c r="F19" s="22">
        <f t="shared" si="0"/>
        <v>98.998887652947715</v>
      </c>
      <c r="G19" s="18">
        <f>март!I20</f>
        <v>80.06</v>
      </c>
      <c r="H19" s="22">
        <f t="shared" si="1"/>
        <v>89.955056179775283</v>
      </c>
      <c r="I19" s="18">
        <f t="shared" si="2"/>
        <v>86.320000000000007</v>
      </c>
      <c r="J19" s="18">
        <f>апрель!I20</f>
        <v>85.06</v>
      </c>
      <c r="K19" s="22">
        <f t="shared" si="3"/>
        <v>106.24531601299026</v>
      </c>
      <c r="L19" s="45">
        <f>май!I20</f>
        <v>82.539999999999992</v>
      </c>
      <c r="M19" s="47">
        <f t="shared" si="4"/>
        <v>97.037385375029388</v>
      </c>
      <c r="N19" s="45">
        <f t="shared" si="5"/>
        <v>91.813125695216897</v>
      </c>
      <c r="O19" s="45">
        <f>июнь!I20</f>
        <v>84</v>
      </c>
      <c r="P19" s="22">
        <f t="shared" si="6"/>
        <v>101.7688393506179</v>
      </c>
      <c r="Q19" s="18">
        <f t="shared" si="7"/>
        <v>93.437152391546149</v>
      </c>
      <c r="R19" s="18">
        <f t="shared" si="8"/>
        <v>83.86666666666666</v>
      </c>
      <c r="S19" s="18">
        <f t="shared" si="9"/>
        <v>97.157862218103162</v>
      </c>
      <c r="T19" s="18">
        <f>июль!I20</f>
        <v>103.08</v>
      </c>
      <c r="U19" s="22">
        <f t="shared" si="10"/>
        <v>122.71428571428571</v>
      </c>
      <c r="V19" s="18">
        <f t="shared" si="11"/>
        <v>114.66073414905449</v>
      </c>
      <c r="W19" s="18">
        <f>август!I20</f>
        <v>117.76666666666667</v>
      </c>
      <c r="X19" s="22">
        <f t="shared" si="12"/>
        <v>114.24783339800801</v>
      </c>
      <c r="Y19" s="18">
        <f t="shared" si="13"/>
        <v>130.99740452354467</v>
      </c>
      <c r="Z19" s="49">
        <f>сентябрь!I20</f>
        <v>117.2</v>
      </c>
      <c r="AA19" s="18">
        <f t="shared" si="14"/>
        <v>99.5188225304274</v>
      </c>
      <c r="AB19" s="18">
        <f t="shared" si="15"/>
        <v>112.68222222222222</v>
      </c>
      <c r="AC19" s="18">
        <f t="shared" si="16"/>
        <v>134.35877053524115</v>
      </c>
      <c r="AD19" s="18">
        <f t="shared" si="17"/>
        <v>130.3670745272525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24"/>
      <c r="AO19" s="24"/>
      <c r="AP19" s="24"/>
      <c r="AQ19" s="24"/>
    </row>
    <row r="20" spans="1:43">
      <c r="A20" s="19"/>
      <c r="B20" s="13" t="s">
        <v>30</v>
      </c>
      <c r="C20" s="14"/>
      <c r="D20" s="18"/>
      <c r="E20" s="18"/>
      <c r="F20" s="22"/>
      <c r="G20" s="18"/>
      <c r="H20" s="22"/>
      <c r="I20" s="18"/>
      <c r="J20" s="18"/>
      <c r="K20" s="22"/>
      <c r="L20" s="45"/>
      <c r="M20" s="47"/>
      <c r="N20" s="45"/>
      <c r="O20" s="45"/>
      <c r="P20" s="22"/>
      <c r="Q20" s="18"/>
      <c r="R20" s="18"/>
      <c r="S20" s="18"/>
      <c r="T20" s="18"/>
      <c r="U20" s="22"/>
      <c r="V20" s="18"/>
      <c r="W20" s="18"/>
      <c r="X20" s="22"/>
      <c r="Y20" s="18"/>
      <c r="Z20" s="49">
        <f>сентябрь!I21</f>
        <v>0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24"/>
      <c r="AO20" s="24"/>
      <c r="AP20" s="24"/>
      <c r="AQ20" s="24"/>
    </row>
    <row r="21" spans="1:43">
      <c r="A21" s="19">
        <v>9</v>
      </c>
      <c r="B21" s="12" t="s">
        <v>1</v>
      </c>
      <c r="C21" s="15" t="s">
        <v>22</v>
      </c>
      <c r="D21" s="18">
        <v>368.3</v>
      </c>
      <c r="E21" s="18">
        <f>февраль!I22</f>
        <v>369</v>
      </c>
      <c r="F21" s="22">
        <f t="shared" si="0"/>
        <v>100.19006244909042</v>
      </c>
      <c r="G21" s="18">
        <f>март!I22</f>
        <v>352.5</v>
      </c>
      <c r="H21" s="22">
        <f t="shared" si="1"/>
        <v>95.528455284552848</v>
      </c>
      <c r="I21" s="18">
        <f t="shared" si="2"/>
        <v>363.26666666666665</v>
      </c>
      <c r="J21" s="18">
        <f>апрель!I22</f>
        <v>366.6</v>
      </c>
      <c r="K21" s="22">
        <f t="shared" si="3"/>
        <v>104</v>
      </c>
      <c r="L21" s="45">
        <f>май!I22</f>
        <v>370.6</v>
      </c>
      <c r="M21" s="47">
        <f t="shared" si="4"/>
        <v>101.09110747408619</v>
      </c>
      <c r="N21" s="45">
        <f t="shared" si="5"/>
        <v>100.62449090415421</v>
      </c>
      <c r="O21" s="45">
        <f>июнь!I22</f>
        <v>404</v>
      </c>
      <c r="P21" s="22">
        <f t="shared" si="6"/>
        <v>109.01241230437128</v>
      </c>
      <c r="Q21" s="18">
        <f t="shared" si="7"/>
        <v>109.69318490361118</v>
      </c>
      <c r="R21" s="18">
        <f t="shared" si="8"/>
        <v>380.40000000000003</v>
      </c>
      <c r="S21" s="18">
        <f t="shared" si="9"/>
        <v>104.71646173609837</v>
      </c>
      <c r="T21" s="18">
        <f>июль!I22</f>
        <v>424.6</v>
      </c>
      <c r="U21" s="22">
        <f t="shared" si="10"/>
        <v>105.0990099009901</v>
      </c>
      <c r="V21" s="18">
        <f t="shared" si="11"/>
        <v>115.28645126255769</v>
      </c>
      <c r="W21" s="18">
        <f>август!I22</f>
        <v>398.8</v>
      </c>
      <c r="X21" s="22">
        <f t="shared" si="12"/>
        <v>93.923692887423456</v>
      </c>
      <c r="Y21" s="18">
        <f t="shared" si="13"/>
        <v>108.28129242465381</v>
      </c>
      <c r="Z21" s="49">
        <f>сентябрь!I22</f>
        <v>419.2</v>
      </c>
      <c r="AA21" s="18">
        <f t="shared" si="14"/>
        <v>105.11534603811434</v>
      </c>
      <c r="AB21" s="18">
        <f t="shared" si="15"/>
        <v>414.20000000000005</v>
      </c>
      <c r="AC21" s="18">
        <f t="shared" si="16"/>
        <v>108.88538380651946</v>
      </c>
      <c r="AD21" s="18">
        <f t="shared" si="17"/>
        <v>113.82025522671735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24"/>
      <c r="AO21" s="24"/>
      <c r="AP21" s="24"/>
      <c r="AQ21" s="24"/>
    </row>
    <row r="22" spans="1:43">
      <c r="A22" s="19">
        <v>10</v>
      </c>
      <c r="B22" s="12" t="s">
        <v>2</v>
      </c>
      <c r="C22" s="15" t="s">
        <v>22</v>
      </c>
      <c r="D22" s="18">
        <v>348.8</v>
      </c>
      <c r="E22" s="18">
        <f>февраль!I23</f>
        <v>353.8</v>
      </c>
      <c r="F22" s="22">
        <f t="shared" si="0"/>
        <v>101.43348623853211</v>
      </c>
      <c r="G22" s="18">
        <f>март!I23</f>
        <v>352</v>
      </c>
      <c r="H22" s="22">
        <f t="shared" si="1"/>
        <v>99.491237987563593</v>
      </c>
      <c r="I22" s="18">
        <f t="shared" si="2"/>
        <v>351.5333333333333</v>
      </c>
      <c r="J22" s="18">
        <f>апрель!I23</f>
        <v>346.25</v>
      </c>
      <c r="K22" s="22">
        <f t="shared" si="3"/>
        <v>98.366477272727266</v>
      </c>
      <c r="L22" s="45">
        <f>май!I23</f>
        <v>356.22500000000002</v>
      </c>
      <c r="M22" s="47">
        <f t="shared" si="4"/>
        <v>102.88086642599278</v>
      </c>
      <c r="N22" s="45">
        <f t="shared" si="5"/>
        <v>102.12872706422019</v>
      </c>
      <c r="O22" s="45">
        <f>июнь!I23</f>
        <v>369.8</v>
      </c>
      <c r="P22" s="22">
        <f t="shared" si="6"/>
        <v>103.81079373991156</v>
      </c>
      <c r="Q22" s="18">
        <f t="shared" si="7"/>
        <v>106.02064220183486</v>
      </c>
      <c r="R22" s="18">
        <f t="shared" si="8"/>
        <v>357.42500000000001</v>
      </c>
      <c r="S22" s="18">
        <f t="shared" si="9"/>
        <v>101.67599089702257</v>
      </c>
      <c r="T22" s="18">
        <f>июль!I23</f>
        <v>343</v>
      </c>
      <c r="U22" s="22">
        <f t="shared" si="10"/>
        <v>92.752839372633858</v>
      </c>
      <c r="V22" s="18">
        <f t="shared" si="11"/>
        <v>98.337155963302749</v>
      </c>
      <c r="W22" s="18">
        <f>август!I23</f>
        <v>369.8</v>
      </c>
      <c r="X22" s="22">
        <f t="shared" si="12"/>
        <v>107.81341107871719</v>
      </c>
      <c r="Y22" s="18">
        <f t="shared" si="13"/>
        <v>106.02064220183486</v>
      </c>
      <c r="Z22" s="49">
        <f>сентябрь!I23</f>
        <v>366.2</v>
      </c>
      <c r="AA22" s="18">
        <f t="shared" si="14"/>
        <v>99.026500811249321</v>
      </c>
      <c r="AB22" s="18">
        <f t="shared" si="15"/>
        <v>359.66666666666669</v>
      </c>
      <c r="AC22" s="18">
        <f t="shared" si="16"/>
        <v>100.62717120141755</v>
      </c>
      <c r="AD22" s="18">
        <f t="shared" si="17"/>
        <v>104.98853211009174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24"/>
      <c r="AO22" s="24"/>
      <c r="AP22" s="24"/>
      <c r="AQ22" s="24"/>
    </row>
    <row r="23" spans="1:43">
      <c r="A23" s="19">
        <v>11</v>
      </c>
      <c r="B23" s="12" t="s">
        <v>3</v>
      </c>
      <c r="C23" s="15" t="s">
        <v>22</v>
      </c>
      <c r="D23" s="18">
        <v>460</v>
      </c>
      <c r="E23" s="18">
        <f>февраль!I24</f>
        <v>500</v>
      </c>
      <c r="F23" s="22">
        <f t="shared" si="0"/>
        <v>108.69565217391305</v>
      </c>
      <c r="G23" s="18">
        <f>март!I24</f>
        <v>450</v>
      </c>
      <c r="H23" s="22">
        <f t="shared" si="1"/>
        <v>90</v>
      </c>
      <c r="I23" s="18">
        <f t="shared" si="2"/>
        <v>470</v>
      </c>
      <c r="J23" s="18">
        <f>апрель!I24</f>
        <v>500</v>
      </c>
      <c r="K23" s="22">
        <f t="shared" si="3"/>
        <v>111.11111111111111</v>
      </c>
      <c r="L23" s="45">
        <f>май!I24</f>
        <v>450</v>
      </c>
      <c r="M23" s="47">
        <f t="shared" si="4"/>
        <v>90</v>
      </c>
      <c r="N23" s="45">
        <f t="shared" si="5"/>
        <v>97.826086956521735</v>
      </c>
      <c r="O23" s="45">
        <v>450</v>
      </c>
      <c r="P23" s="22">
        <f t="shared" si="6"/>
        <v>100</v>
      </c>
      <c r="Q23" s="18">
        <f t="shared" si="7"/>
        <v>97.826086956521735</v>
      </c>
      <c r="R23" s="18">
        <f t="shared" si="8"/>
        <v>466.66666666666669</v>
      </c>
      <c r="S23" s="18">
        <f t="shared" si="9"/>
        <v>99.290780141843982</v>
      </c>
      <c r="T23" s="18">
        <f>июль!I24</f>
        <v>700</v>
      </c>
      <c r="U23" s="22">
        <f t="shared" si="10"/>
        <v>155.55555555555554</v>
      </c>
      <c r="V23" s="18">
        <f t="shared" si="11"/>
        <v>152.17391304347825</v>
      </c>
      <c r="W23" s="18"/>
      <c r="X23" s="22"/>
      <c r="Y23" s="18">
        <f t="shared" si="13"/>
        <v>0</v>
      </c>
      <c r="Z23" s="49">
        <f>сентябрь!I24</f>
        <v>700</v>
      </c>
      <c r="AA23" s="18">
        <f>(Z23*100)/T23</f>
        <v>100</v>
      </c>
      <c r="AB23" s="18">
        <f t="shared" si="15"/>
        <v>466.66666666666669</v>
      </c>
      <c r="AC23" s="18">
        <f t="shared" si="16"/>
        <v>100</v>
      </c>
      <c r="AD23" s="18">
        <f t="shared" si="17"/>
        <v>152.17391304347825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24"/>
      <c r="AO23" s="24"/>
      <c r="AP23" s="24"/>
      <c r="AQ23" s="24"/>
    </row>
    <row r="24" spans="1:43">
      <c r="A24" s="19">
        <v>12</v>
      </c>
      <c r="B24" s="12" t="s">
        <v>36</v>
      </c>
      <c r="C24" s="15" t="s">
        <v>22</v>
      </c>
      <c r="D24" s="18">
        <v>177.2</v>
      </c>
      <c r="E24" s="18">
        <f>февраль!I25</f>
        <v>173.48</v>
      </c>
      <c r="F24" s="22">
        <f t="shared" si="0"/>
        <v>97.900677200902948</v>
      </c>
      <c r="G24" s="18">
        <f>март!I25</f>
        <v>172</v>
      </c>
      <c r="H24" s="22">
        <f t="shared" si="1"/>
        <v>99.146875720544159</v>
      </c>
      <c r="I24" s="18">
        <f t="shared" si="2"/>
        <v>174.22666666666666</v>
      </c>
      <c r="J24" s="18">
        <f>апрель!I25</f>
        <v>167.57999999999998</v>
      </c>
      <c r="K24" s="22">
        <f t="shared" si="3"/>
        <v>97.430232558139537</v>
      </c>
      <c r="L24" s="45">
        <f>май!I25</f>
        <v>188.4</v>
      </c>
      <c r="M24" s="47">
        <f t="shared" si="4"/>
        <v>112.42391693519514</v>
      </c>
      <c r="N24" s="45">
        <f t="shared" si="5"/>
        <v>106.32054176072235</v>
      </c>
      <c r="O24" s="45">
        <v>188</v>
      </c>
      <c r="P24" s="22">
        <f t="shared" si="6"/>
        <v>99.787685774946922</v>
      </c>
      <c r="Q24" s="18">
        <f t="shared" si="7"/>
        <v>106.09480812641084</v>
      </c>
      <c r="R24" s="18">
        <f t="shared" si="8"/>
        <v>181.32666666666668</v>
      </c>
      <c r="S24" s="18">
        <f t="shared" si="9"/>
        <v>104.07515114410347</v>
      </c>
      <c r="T24" s="18">
        <f>июль!I25</f>
        <v>171.7</v>
      </c>
      <c r="U24" s="22">
        <f t="shared" si="10"/>
        <v>91.329787234042556</v>
      </c>
      <c r="V24" s="18">
        <f t="shared" si="11"/>
        <v>96.896162528216706</v>
      </c>
      <c r="W24" s="18">
        <f>август!I25</f>
        <v>156.07499999999999</v>
      </c>
      <c r="X24" s="22">
        <f t="shared" si="12"/>
        <v>90.899825276645302</v>
      </c>
      <c r="Y24" s="18">
        <f t="shared" si="13"/>
        <v>88.078442437923243</v>
      </c>
      <c r="Z24" s="49">
        <f>сентябрь!I25</f>
        <v>162</v>
      </c>
      <c r="AA24" s="18">
        <f t="shared" si="14"/>
        <v>103.79625180201826</v>
      </c>
      <c r="AB24" s="18">
        <f t="shared" si="15"/>
        <v>163.25833333333333</v>
      </c>
      <c r="AC24" s="18">
        <f t="shared" si="16"/>
        <v>90.035479245560481</v>
      </c>
      <c r="AD24" s="18">
        <f t="shared" si="17"/>
        <v>91.422121896162537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24"/>
      <c r="AO24" s="24"/>
      <c r="AP24" s="24"/>
      <c r="AQ24" s="24"/>
    </row>
    <row r="25" spans="1:43">
      <c r="A25" s="19"/>
      <c r="B25" s="13" t="s">
        <v>31</v>
      </c>
      <c r="C25" s="15"/>
      <c r="D25" s="18"/>
      <c r="E25" s="18"/>
      <c r="F25" s="22"/>
      <c r="G25" s="18"/>
      <c r="H25" s="22"/>
      <c r="I25" s="18"/>
      <c r="J25" s="18"/>
      <c r="K25" s="22"/>
      <c r="L25" s="45"/>
      <c r="M25" s="47"/>
      <c r="N25" s="45"/>
      <c r="O25" s="45"/>
      <c r="P25" s="22"/>
      <c r="Q25" s="18"/>
      <c r="R25" s="18"/>
      <c r="S25" s="18"/>
      <c r="T25" s="18"/>
      <c r="U25" s="22"/>
      <c r="V25" s="18"/>
      <c r="W25" s="18"/>
      <c r="X25" s="22"/>
      <c r="Y25" s="18"/>
      <c r="Z25" s="49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4"/>
      <c r="AO25" s="24"/>
      <c r="AP25" s="24"/>
      <c r="AQ25" s="24"/>
    </row>
    <row r="26" spans="1:43">
      <c r="A26" s="19">
        <v>13</v>
      </c>
      <c r="B26" s="12" t="s">
        <v>33</v>
      </c>
      <c r="C26" s="15" t="s">
        <v>22</v>
      </c>
      <c r="D26" s="18">
        <v>591.70000000000005</v>
      </c>
      <c r="E26" s="18">
        <f>февраль!I27</f>
        <v>577</v>
      </c>
      <c r="F26" s="22">
        <f t="shared" si="0"/>
        <v>97.515632922088884</v>
      </c>
      <c r="G26" s="18">
        <f>март!I27</f>
        <v>531.25</v>
      </c>
      <c r="H26" s="22">
        <f t="shared" si="1"/>
        <v>92.071057192374354</v>
      </c>
      <c r="I26" s="18">
        <f t="shared" si="2"/>
        <v>566.65</v>
      </c>
      <c r="J26" s="18">
        <f>апрель!I27</f>
        <v>518.75</v>
      </c>
      <c r="K26" s="22">
        <f t="shared" si="3"/>
        <v>97.647058823529406</v>
      </c>
      <c r="L26" s="45">
        <f>май!I27</f>
        <v>483.33333333333331</v>
      </c>
      <c r="M26" s="47">
        <f t="shared" si="4"/>
        <v>93.172690763052202</v>
      </c>
      <c r="N26" s="45">
        <f t="shared" si="5"/>
        <v>81.685538842882082</v>
      </c>
      <c r="O26" s="45">
        <f>июнь!I27</f>
        <v>550</v>
      </c>
      <c r="P26" s="22">
        <f t="shared" si="6"/>
        <v>113.79310344827587</v>
      </c>
      <c r="Q26" s="18">
        <f t="shared" si="7"/>
        <v>92.952509717762368</v>
      </c>
      <c r="R26" s="18">
        <f t="shared" si="8"/>
        <v>517.36111111111109</v>
      </c>
      <c r="S26" s="18">
        <f t="shared" si="9"/>
        <v>91.301704952106434</v>
      </c>
      <c r="T26" s="18">
        <f>июль!I27</f>
        <v>650</v>
      </c>
      <c r="U26" s="22">
        <f t="shared" si="10"/>
        <v>118.18181818181819</v>
      </c>
      <c r="V26" s="18">
        <f t="shared" si="11"/>
        <v>109.8529660300828</v>
      </c>
      <c r="W26" s="18">
        <f>август!I27</f>
        <v>500</v>
      </c>
      <c r="X26" s="22">
        <f t="shared" si="12"/>
        <v>76.92307692307692</v>
      </c>
      <c r="Y26" s="18">
        <f t="shared" si="13"/>
        <v>84.50228156160216</v>
      </c>
      <c r="Z26" s="49">
        <f>сентябрь!I27</f>
        <v>552.5</v>
      </c>
      <c r="AA26" s="18">
        <f t="shared" si="14"/>
        <v>110.5</v>
      </c>
      <c r="AB26" s="18">
        <f t="shared" si="15"/>
        <v>567.5</v>
      </c>
      <c r="AC26" s="18">
        <f t="shared" si="16"/>
        <v>109.69127516778524</v>
      </c>
      <c r="AD26" s="18">
        <f t="shared" si="17"/>
        <v>93.375021125570385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24"/>
      <c r="AO26" s="24"/>
      <c r="AP26" s="24"/>
      <c r="AQ26" s="24"/>
    </row>
    <row r="27" spans="1:43">
      <c r="A27" s="19">
        <v>14</v>
      </c>
      <c r="B27" s="12" t="s">
        <v>34</v>
      </c>
      <c r="C27" s="15" t="s">
        <v>22</v>
      </c>
      <c r="D27" s="18">
        <v>336</v>
      </c>
      <c r="E27" s="18">
        <f>февраль!I28</f>
        <v>317.125</v>
      </c>
      <c r="F27" s="22">
        <f t="shared" si="0"/>
        <v>94.382440476190482</v>
      </c>
      <c r="G27" s="18">
        <f>март!I28</f>
        <v>350</v>
      </c>
      <c r="H27" s="22">
        <f t="shared" si="1"/>
        <v>110.36657469452109</v>
      </c>
      <c r="I27" s="18">
        <f t="shared" si="2"/>
        <v>334.375</v>
      </c>
      <c r="J27" s="18">
        <f>апрель!I28</f>
        <v>497.5</v>
      </c>
      <c r="K27" s="22">
        <f t="shared" si="3"/>
        <v>142.14285714285714</v>
      </c>
      <c r="L27" s="45">
        <f>май!I28</f>
        <v>497.5</v>
      </c>
      <c r="M27" s="47">
        <f t="shared" si="4"/>
        <v>100</v>
      </c>
      <c r="N27" s="45">
        <f t="shared" si="5"/>
        <v>148.0654761904762</v>
      </c>
      <c r="O27" s="45">
        <f>июнь!I28</f>
        <v>497.5</v>
      </c>
      <c r="P27" s="22">
        <f t="shared" si="6"/>
        <v>100</v>
      </c>
      <c r="Q27" s="18">
        <f t="shared" si="7"/>
        <v>148.0654761904762</v>
      </c>
      <c r="R27" s="18">
        <f t="shared" si="8"/>
        <v>497.5</v>
      </c>
      <c r="S27" s="18">
        <f t="shared" si="9"/>
        <v>148.78504672897196</v>
      </c>
      <c r="T27" s="18">
        <f>июль!I28</f>
        <v>580</v>
      </c>
      <c r="U27" s="22">
        <f t="shared" si="10"/>
        <v>116.58291457286433</v>
      </c>
      <c r="V27" s="18">
        <f t="shared" si="11"/>
        <v>172.61904761904762</v>
      </c>
      <c r="W27" s="18">
        <f>август!I28</f>
        <v>255</v>
      </c>
      <c r="X27" s="22">
        <f t="shared" si="12"/>
        <v>43.96551724137931</v>
      </c>
      <c r="Y27" s="18">
        <f t="shared" si="13"/>
        <v>75.892857142857139</v>
      </c>
      <c r="Z27" s="49">
        <f>сентябрь!I28</f>
        <v>400</v>
      </c>
      <c r="AA27" s="18">
        <f t="shared" si="14"/>
        <v>156.86274509803923</v>
      </c>
      <c r="AB27" s="18">
        <f t="shared" si="15"/>
        <v>411.66666666666669</v>
      </c>
      <c r="AC27" s="18">
        <f t="shared" si="16"/>
        <v>82.747068676716921</v>
      </c>
      <c r="AD27" s="18">
        <f t="shared" si="17"/>
        <v>119.04761904761905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24"/>
      <c r="AO27" s="24"/>
      <c r="AP27" s="24"/>
      <c r="AQ27" s="24"/>
    </row>
    <row r="28" spans="1:43">
      <c r="A28" s="19">
        <v>15</v>
      </c>
      <c r="B28" s="12" t="s">
        <v>35</v>
      </c>
      <c r="C28" s="15" t="s">
        <v>22</v>
      </c>
      <c r="D28" s="18">
        <v>175</v>
      </c>
      <c r="E28" s="18">
        <f>февраль!I29</f>
        <v>183.33333333333334</v>
      </c>
      <c r="F28" s="22">
        <f t="shared" si="0"/>
        <v>104.76190476190477</v>
      </c>
      <c r="G28" s="18">
        <f>март!I29</f>
        <v>150</v>
      </c>
      <c r="H28" s="22">
        <f t="shared" si="1"/>
        <v>81.818181818181813</v>
      </c>
      <c r="I28" s="18">
        <f t="shared" si="2"/>
        <v>169.44444444444446</v>
      </c>
      <c r="J28" s="18">
        <f>апрель!I29</f>
        <v>150</v>
      </c>
      <c r="K28" s="22">
        <f t="shared" si="3"/>
        <v>100</v>
      </c>
      <c r="L28" s="45">
        <f>май!I29</f>
        <v>180</v>
      </c>
      <c r="M28" s="47">
        <f t="shared" si="4"/>
        <v>120</v>
      </c>
      <c r="N28" s="45">
        <f t="shared" si="5"/>
        <v>102.85714285714286</v>
      </c>
      <c r="O28" s="45">
        <f>июнь!I29</f>
        <v>180</v>
      </c>
      <c r="P28" s="22">
        <f t="shared" si="6"/>
        <v>100</v>
      </c>
      <c r="Q28" s="18">
        <f t="shared" si="7"/>
        <v>102.85714285714286</v>
      </c>
      <c r="R28" s="18">
        <f t="shared" si="8"/>
        <v>170</v>
      </c>
      <c r="S28" s="18">
        <f t="shared" si="9"/>
        <v>100.32786885245901</v>
      </c>
      <c r="T28" s="18">
        <f>июль!I29</f>
        <v>180</v>
      </c>
      <c r="U28" s="22">
        <f t="shared" si="10"/>
        <v>100</v>
      </c>
      <c r="V28" s="18">
        <f t="shared" si="11"/>
        <v>102.85714285714286</v>
      </c>
      <c r="W28" s="18">
        <f>август!I29</f>
        <v>180</v>
      </c>
      <c r="X28" s="22">
        <f t="shared" si="12"/>
        <v>100</v>
      </c>
      <c r="Y28" s="18">
        <f t="shared" si="13"/>
        <v>102.85714285714286</v>
      </c>
      <c r="Z28" s="49">
        <f>сентябрь!I29</f>
        <v>180</v>
      </c>
      <c r="AA28" s="18">
        <f t="shared" si="14"/>
        <v>100</v>
      </c>
      <c r="AB28" s="18">
        <f t="shared" si="15"/>
        <v>180</v>
      </c>
      <c r="AC28" s="18">
        <f t="shared" si="16"/>
        <v>105.88235294117646</v>
      </c>
      <c r="AD28" s="18">
        <f t="shared" si="17"/>
        <v>102.85714285714286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24"/>
      <c r="AO28" s="24"/>
      <c r="AP28" s="24"/>
      <c r="AQ28" s="24"/>
    </row>
    <row r="29" spans="1:43">
      <c r="A29" s="19">
        <v>16</v>
      </c>
      <c r="B29" s="12" t="s">
        <v>32</v>
      </c>
      <c r="C29" s="15" t="s">
        <v>22</v>
      </c>
      <c r="D29" s="18">
        <v>264.7</v>
      </c>
      <c r="E29" s="18">
        <f>февраль!I30</f>
        <v>225.8</v>
      </c>
      <c r="F29" s="22">
        <f t="shared" si="0"/>
        <v>85.304117869285989</v>
      </c>
      <c r="G29" s="18">
        <f>март!I30</f>
        <v>241.8</v>
      </c>
      <c r="H29" s="22">
        <f t="shared" si="1"/>
        <v>107.0859167404783</v>
      </c>
      <c r="I29" s="18">
        <f t="shared" si="2"/>
        <v>244.1</v>
      </c>
      <c r="J29" s="18">
        <f>апрель!I30</f>
        <v>243.8</v>
      </c>
      <c r="K29" s="22">
        <f t="shared" si="3"/>
        <v>100.82712985938792</v>
      </c>
      <c r="L29" s="45">
        <f>май!I30</f>
        <v>274.5</v>
      </c>
      <c r="M29" s="47">
        <f t="shared" si="4"/>
        <v>112.59228876127973</v>
      </c>
      <c r="N29" s="45">
        <f t="shared" si="5"/>
        <v>103.70230449565547</v>
      </c>
      <c r="O29" s="45">
        <f>июнь!I30</f>
        <v>281.33333333333331</v>
      </c>
      <c r="P29" s="22">
        <f t="shared" si="6"/>
        <v>102.48937462052216</v>
      </c>
      <c r="Q29" s="18">
        <f t="shared" si="7"/>
        <v>106.28384334466692</v>
      </c>
      <c r="R29" s="18">
        <f t="shared" si="8"/>
        <v>266.54444444444442</v>
      </c>
      <c r="S29" s="18">
        <f t="shared" si="9"/>
        <v>109.19477445491373</v>
      </c>
      <c r="T29" s="18">
        <f>июль!I30</f>
        <v>300</v>
      </c>
      <c r="U29" s="22">
        <f t="shared" si="10"/>
        <v>106.6350710900474</v>
      </c>
      <c r="V29" s="18">
        <f t="shared" si="11"/>
        <v>113.33585190782019</v>
      </c>
      <c r="W29" s="18">
        <f>август!I30</f>
        <v>300</v>
      </c>
      <c r="X29" s="22">
        <f t="shared" si="12"/>
        <v>100</v>
      </c>
      <c r="Y29" s="18">
        <f t="shared" si="13"/>
        <v>113.33585190782019</v>
      </c>
      <c r="Z29" s="49">
        <f>сентябрь!I30</f>
        <v>300</v>
      </c>
      <c r="AA29" s="18">
        <f t="shared" si="14"/>
        <v>100</v>
      </c>
      <c r="AB29" s="18">
        <f t="shared" si="15"/>
        <v>300</v>
      </c>
      <c r="AC29" s="18">
        <f t="shared" si="16"/>
        <v>112.55158614364917</v>
      </c>
      <c r="AD29" s="18">
        <f t="shared" si="17"/>
        <v>113.33585190782019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24"/>
      <c r="AO29" s="24"/>
      <c r="AP29" s="24"/>
      <c r="AQ29" s="24"/>
    </row>
    <row r="30" spans="1:43">
      <c r="A30" s="19"/>
      <c r="B30" s="13" t="s">
        <v>27</v>
      </c>
      <c r="C30" s="14"/>
      <c r="D30" s="18"/>
      <c r="E30" s="18"/>
      <c r="F30" s="22"/>
      <c r="G30" s="18"/>
      <c r="H30" s="22"/>
      <c r="I30" s="18"/>
      <c r="J30" s="18"/>
      <c r="K30" s="22"/>
      <c r="L30" s="45">
        <f>май!I31</f>
        <v>0</v>
      </c>
      <c r="M30" s="47"/>
      <c r="N30" s="45"/>
      <c r="O30" s="45"/>
      <c r="P30" s="22"/>
      <c r="Q30" s="18"/>
      <c r="R30" s="18"/>
      <c r="S30" s="18"/>
      <c r="T30" s="18"/>
      <c r="U30" s="22"/>
      <c r="V30" s="18"/>
      <c r="W30" s="18"/>
      <c r="X30" s="22"/>
      <c r="Y30" s="18"/>
      <c r="Z30" s="49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24"/>
      <c r="AO30" s="24"/>
      <c r="AP30" s="24"/>
      <c r="AQ30" s="24"/>
    </row>
    <row r="31" spans="1:43">
      <c r="A31" s="19">
        <v>17</v>
      </c>
      <c r="B31" s="12" t="s">
        <v>4</v>
      </c>
      <c r="C31" s="15" t="s">
        <v>24</v>
      </c>
      <c r="D31" s="18">
        <v>62</v>
      </c>
      <c r="E31" s="18">
        <f>февраль!I32</f>
        <v>63.975000000000001</v>
      </c>
      <c r="F31" s="22">
        <f t="shared" si="0"/>
        <v>103.18548387096774</v>
      </c>
      <c r="G31" s="18">
        <f>март!I32</f>
        <v>67.45</v>
      </c>
      <c r="H31" s="22">
        <f t="shared" si="1"/>
        <v>105.43180930050801</v>
      </c>
      <c r="I31" s="18">
        <f t="shared" si="2"/>
        <v>64.475000000000009</v>
      </c>
      <c r="J31" s="18">
        <f>апрель!I32</f>
        <v>66.960000000000008</v>
      </c>
      <c r="K31" s="22">
        <f t="shared" si="3"/>
        <v>99.273535952557452</v>
      </c>
      <c r="L31" s="45">
        <f>май!I32</f>
        <v>74.820000000000007</v>
      </c>
      <c r="M31" s="47">
        <f t="shared" si="4"/>
        <v>111.73835125448029</v>
      </c>
      <c r="N31" s="45">
        <f t="shared" si="5"/>
        <v>120.67741935483872</v>
      </c>
      <c r="O31" s="45">
        <f>июнь!I32</f>
        <v>79.58</v>
      </c>
      <c r="P31" s="22">
        <f t="shared" si="6"/>
        <v>106.36193531141404</v>
      </c>
      <c r="Q31" s="18">
        <f t="shared" si="7"/>
        <v>128.35483870967741</v>
      </c>
      <c r="R31" s="18">
        <f t="shared" si="8"/>
        <v>73.786666666666676</v>
      </c>
      <c r="S31" s="18">
        <f t="shared" si="9"/>
        <v>114.44229029339537</v>
      </c>
      <c r="T31" s="18">
        <f>июль!I32</f>
        <v>78.28</v>
      </c>
      <c r="U31" s="22">
        <f t="shared" si="10"/>
        <v>98.366423724553911</v>
      </c>
      <c r="V31" s="18">
        <f t="shared" si="11"/>
        <v>126.25806451612904</v>
      </c>
      <c r="W31" s="18">
        <f>август!I32</f>
        <v>78.28</v>
      </c>
      <c r="X31" s="22">
        <f t="shared" si="12"/>
        <v>100</v>
      </c>
      <c r="Y31" s="18">
        <f t="shared" si="13"/>
        <v>126.25806451612904</v>
      </c>
      <c r="Z31" s="49">
        <f>сентябрь!I32</f>
        <v>75.325000000000003</v>
      </c>
      <c r="AA31" s="18">
        <f t="shared" si="14"/>
        <v>96.225089422585583</v>
      </c>
      <c r="AB31" s="18">
        <f t="shared" si="15"/>
        <v>77.295000000000002</v>
      </c>
      <c r="AC31" s="18">
        <f t="shared" si="16"/>
        <v>104.754698229129</v>
      </c>
      <c r="AD31" s="18">
        <f t="shared" si="17"/>
        <v>121.49193548387096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24"/>
      <c r="AO31" s="24"/>
      <c r="AP31" s="24"/>
      <c r="AQ31" s="24"/>
    </row>
    <row r="32" spans="1:43">
      <c r="A32" s="19">
        <v>18</v>
      </c>
      <c r="B32" s="12" t="s">
        <v>58</v>
      </c>
      <c r="C32" s="15" t="s">
        <v>24</v>
      </c>
      <c r="D32" s="18">
        <v>30.4</v>
      </c>
      <c r="E32" s="18">
        <f>февраль!I33</f>
        <v>36.375</v>
      </c>
      <c r="F32" s="22">
        <f t="shared" si="0"/>
        <v>119.6546052631579</v>
      </c>
      <c r="G32" s="18">
        <f>март!I33</f>
        <v>32.85</v>
      </c>
      <c r="H32" s="22">
        <f t="shared" si="1"/>
        <v>90.30927835051547</v>
      </c>
      <c r="I32" s="18">
        <f t="shared" si="2"/>
        <v>33.208333333333336</v>
      </c>
      <c r="J32" s="18">
        <f>апрель!I33</f>
        <v>32.85</v>
      </c>
      <c r="K32" s="22">
        <f t="shared" si="3"/>
        <v>100</v>
      </c>
      <c r="L32" s="45">
        <f>май!I33</f>
        <v>48.2</v>
      </c>
      <c r="M32" s="47">
        <f t="shared" si="4"/>
        <v>146.72754946727548</v>
      </c>
      <c r="N32" s="45">
        <f t="shared" si="5"/>
        <v>158.55263157894737</v>
      </c>
      <c r="O32" s="45">
        <f>июнь!I33</f>
        <v>33.35</v>
      </c>
      <c r="P32" s="22">
        <f t="shared" si="6"/>
        <v>69.190871369294598</v>
      </c>
      <c r="Q32" s="18">
        <f t="shared" si="7"/>
        <v>109.70394736842105</v>
      </c>
      <c r="R32" s="18">
        <f t="shared" si="8"/>
        <v>38.133333333333333</v>
      </c>
      <c r="S32" s="18">
        <f t="shared" si="9"/>
        <v>114.8306148055207</v>
      </c>
      <c r="T32" s="18">
        <f>июль!I33</f>
        <v>32</v>
      </c>
      <c r="U32" s="22">
        <f t="shared" si="10"/>
        <v>95.95202398800599</v>
      </c>
      <c r="V32" s="18">
        <f t="shared" si="11"/>
        <v>105.26315789473685</v>
      </c>
      <c r="W32" s="18">
        <f>август!I33</f>
        <v>47.366666666666667</v>
      </c>
      <c r="X32" s="22">
        <f t="shared" si="12"/>
        <v>148.02083333333334</v>
      </c>
      <c r="Y32" s="18">
        <f t="shared" si="13"/>
        <v>155.81140350877195</v>
      </c>
      <c r="Z32" s="49">
        <f>сентябрь!I33</f>
        <v>36.233333333333334</v>
      </c>
      <c r="AA32" s="18">
        <f t="shared" si="14"/>
        <v>76.495425756509505</v>
      </c>
      <c r="AB32" s="18">
        <f t="shared" si="15"/>
        <v>38.533333333333339</v>
      </c>
      <c r="AC32" s="18">
        <f t="shared" si="16"/>
        <v>101.04895104895107</v>
      </c>
      <c r="AD32" s="18">
        <f t="shared" si="17"/>
        <v>119.18859649122808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24"/>
      <c r="AO32" s="24"/>
      <c r="AP32" s="24"/>
      <c r="AQ32" s="24"/>
    </row>
    <row r="33" spans="1:43">
      <c r="A33" s="19">
        <v>19</v>
      </c>
      <c r="B33" s="12" t="s">
        <v>23</v>
      </c>
      <c r="C33" s="15" t="s">
        <v>24</v>
      </c>
      <c r="D33" s="18">
        <v>142.80000000000001</v>
      </c>
      <c r="E33" s="18">
        <f>февраль!I34</f>
        <v>142.75</v>
      </c>
      <c r="F33" s="22">
        <f t="shared" si="0"/>
        <v>99.96498599439775</v>
      </c>
      <c r="G33" s="18">
        <f>март!I34</f>
        <v>142.75</v>
      </c>
      <c r="H33" s="22">
        <f t="shared" si="1"/>
        <v>100</v>
      </c>
      <c r="I33" s="18">
        <f t="shared" si="2"/>
        <v>142.76666666666668</v>
      </c>
      <c r="J33" s="18">
        <f>апрель!I34</f>
        <v>138.4</v>
      </c>
      <c r="K33" s="22">
        <f t="shared" si="3"/>
        <v>96.952714535901933</v>
      </c>
      <c r="L33" s="45">
        <f>май!I34</f>
        <v>144</v>
      </c>
      <c r="M33" s="47">
        <f t="shared" si="4"/>
        <v>104.04624277456647</v>
      </c>
      <c r="N33" s="45">
        <f t="shared" si="5"/>
        <v>100.84033613445378</v>
      </c>
      <c r="O33" s="45">
        <f>июнь!I34</f>
        <v>146.4</v>
      </c>
      <c r="P33" s="22">
        <f t="shared" si="6"/>
        <v>101.66666666666667</v>
      </c>
      <c r="Q33" s="18">
        <f t="shared" si="7"/>
        <v>102.52100840336134</v>
      </c>
      <c r="R33" s="18">
        <f t="shared" si="8"/>
        <v>142.93333333333331</v>
      </c>
      <c r="S33" s="18">
        <f t="shared" si="9"/>
        <v>100.11674060238148</v>
      </c>
      <c r="T33" s="18">
        <f>июль!I34</f>
        <v>132.6</v>
      </c>
      <c r="U33" s="22">
        <f t="shared" si="10"/>
        <v>90.573770491803273</v>
      </c>
      <c r="V33" s="18">
        <f t="shared" si="11"/>
        <v>92.857142857142847</v>
      </c>
      <c r="W33" s="18">
        <f>август!I34</f>
        <v>128</v>
      </c>
      <c r="X33" s="22">
        <f t="shared" si="12"/>
        <v>96.530920060331823</v>
      </c>
      <c r="Y33" s="18">
        <f t="shared" si="13"/>
        <v>89.635854341736689</v>
      </c>
      <c r="Z33" s="49">
        <f>сентябрь!I34</f>
        <v>128.69999999999999</v>
      </c>
      <c r="AA33" s="18">
        <f t="shared" si="14"/>
        <v>100.54687499999999</v>
      </c>
      <c r="AB33" s="18">
        <f t="shared" si="15"/>
        <v>129.76666666666668</v>
      </c>
      <c r="AC33" s="18">
        <f t="shared" si="16"/>
        <v>90.788246268656735</v>
      </c>
      <c r="AD33" s="18">
        <f t="shared" si="17"/>
        <v>90.126050420168042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24"/>
      <c r="AO33" s="24"/>
      <c r="AP33" s="24"/>
      <c r="AQ33" s="24"/>
    </row>
    <row r="34" spans="1:43">
      <c r="A34" s="19"/>
      <c r="B34" s="13" t="s">
        <v>28</v>
      </c>
      <c r="C34" s="14"/>
      <c r="D34" s="18"/>
      <c r="E34" s="18"/>
      <c r="F34" s="22"/>
      <c r="G34" s="18"/>
      <c r="H34" s="22"/>
      <c r="I34" s="18"/>
      <c r="J34" s="18"/>
      <c r="K34" s="22"/>
      <c r="L34" s="45"/>
      <c r="M34" s="47"/>
      <c r="N34" s="45"/>
      <c r="O34" s="45"/>
      <c r="P34" s="22"/>
      <c r="Q34" s="18"/>
      <c r="R34" s="18"/>
      <c r="S34" s="18"/>
      <c r="T34" s="18"/>
      <c r="U34" s="22"/>
      <c r="V34" s="18"/>
      <c r="W34" s="18"/>
      <c r="X34" s="22"/>
      <c r="Y34" s="18"/>
      <c r="Z34" s="4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24"/>
      <c r="AO34" s="24"/>
      <c r="AP34" s="24"/>
      <c r="AQ34" s="24"/>
    </row>
    <row r="35" spans="1:43">
      <c r="A35" s="19">
        <v>20</v>
      </c>
      <c r="B35" s="12" t="s">
        <v>51</v>
      </c>
      <c r="C35" s="15" t="s">
        <v>22</v>
      </c>
      <c r="D35" s="18">
        <v>78.900000000000006</v>
      </c>
      <c r="E35" s="18">
        <v>73.7</v>
      </c>
      <c r="F35" s="22">
        <f t="shared" si="0"/>
        <v>93.409378960709759</v>
      </c>
      <c r="G35" s="18">
        <f>март!I36</f>
        <v>86.2</v>
      </c>
      <c r="H35" s="22">
        <f t="shared" si="1"/>
        <v>116.96065128900949</v>
      </c>
      <c r="I35" s="18">
        <f t="shared" si="2"/>
        <v>79.600000000000009</v>
      </c>
      <c r="J35" s="18">
        <f>апрель!I36</f>
        <v>94.875</v>
      </c>
      <c r="K35" s="22">
        <f t="shared" si="3"/>
        <v>110.06380510440835</v>
      </c>
      <c r="L35" s="45">
        <f>май!I36</f>
        <v>103.85</v>
      </c>
      <c r="M35" s="47">
        <f t="shared" si="4"/>
        <v>109.45981554677206</v>
      </c>
      <c r="N35" s="45">
        <f t="shared" si="5"/>
        <v>131.62230671736376</v>
      </c>
      <c r="O35" s="45">
        <f>июнь!I36</f>
        <v>103.72499999999999</v>
      </c>
      <c r="P35" s="22">
        <f t="shared" si="6"/>
        <v>99.879634087626386</v>
      </c>
      <c r="Q35" s="18">
        <f t="shared" si="7"/>
        <v>131.46387832699619</v>
      </c>
      <c r="R35" s="18">
        <f t="shared" si="8"/>
        <v>100.81666666666666</v>
      </c>
      <c r="S35" s="18">
        <f t="shared" si="9"/>
        <v>126.65410385259629</v>
      </c>
      <c r="T35" s="18">
        <f>июль!I36</f>
        <v>105</v>
      </c>
      <c r="U35" s="22">
        <f t="shared" si="10"/>
        <v>101.22921185827911</v>
      </c>
      <c r="V35" s="18">
        <f t="shared" si="11"/>
        <v>133.07984790874525</v>
      </c>
      <c r="W35" s="18">
        <f>август!I36</f>
        <v>108.25</v>
      </c>
      <c r="X35" s="22">
        <f t="shared" si="12"/>
        <v>103.0952380952381</v>
      </c>
      <c r="Y35" s="18">
        <f t="shared" si="13"/>
        <v>137.19898605830164</v>
      </c>
      <c r="Z35" s="49">
        <f>сентябрь!I36</f>
        <v>109.96666666666665</v>
      </c>
      <c r="AA35" s="18">
        <f t="shared" si="14"/>
        <v>101.58583525789068</v>
      </c>
      <c r="AB35" s="18">
        <f t="shared" si="15"/>
        <v>107.73888888888888</v>
      </c>
      <c r="AC35" s="18">
        <f t="shared" si="16"/>
        <v>106.86614867471208</v>
      </c>
      <c r="AD35" s="18">
        <f t="shared" si="17"/>
        <v>139.3747359526827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24"/>
      <c r="AO35" s="24"/>
      <c r="AP35" s="24"/>
      <c r="AQ35" s="24"/>
    </row>
    <row r="36" spans="1:43">
      <c r="A36" s="19">
        <v>21</v>
      </c>
      <c r="B36" s="12" t="s">
        <v>52</v>
      </c>
      <c r="C36" s="15" t="s">
        <v>25</v>
      </c>
      <c r="D36" s="18">
        <v>106.2</v>
      </c>
      <c r="E36" s="18">
        <f>февраль!I37</f>
        <v>110</v>
      </c>
      <c r="F36" s="22">
        <f t="shared" si="0"/>
        <v>103.57815442561206</v>
      </c>
      <c r="G36" s="18">
        <f>март!I37</f>
        <v>110.97499999999999</v>
      </c>
      <c r="H36" s="22">
        <f t="shared" si="1"/>
        <v>100.88636363636364</v>
      </c>
      <c r="I36" s="18">
        <f t="shared" si="2"/>
        <v>109.05833333333332</v>
      </c>
      <c r="J36" s="18">
        <f>апрель!I37</f>
        <v>112.17999999999999</v>
      </c>
      <c r="K36" s="22">
        <f t="shared" si="3"/>
        <v>101.08583014192386</v>
      </c>
      <c r="L36" s="45">
        <f>май!I37</f>
        <v>106.5</v>
      </c>
      <c r="M36" s="47">
        <f t="shared" si="4"/>
        <v>94.936708860759495</v>
      </c>
      <c r="N36" s="45">
        <f t="shared" si="5"/>
        <v>100.28248587570621</v>
      </c>
      <c r="O36" s="45">
        <f>июнь!I37</f>
        <v>109.6</v>
      </c>
      <c r="P36" s="22">
        <f t="shared" si="6"/>
        <v>102.91079812206573</v>
      </c>
      <c r="Q36" s="18">
        <f t="shared" si="7"/>
        <v>103.20150659133709</v>
      </c>
      <c r="R36" s="18">
        <f t="shared" si="8"/>
        <v>109.42666666666666</v>
      </c>
      <c r="S36" s="18">
        <f t="shared" si="9"/>
        <v>100.33773974172844</v>
      </c>
      <c r="T36" s="18">
        <f>июль!I37</f>
        <v>110.08</v>
      </c>
      <c r="U36" s="22">
        <f t="shared" si="10"/>
        <v>100.43795620437956</v>
      </c>
      <c r="V36" s="18">
        <f t="shared" si="11"/>
        <v>103.65348399246705</v>
      </c>
      <c r="W36" s="18">
        <f>август!I37</f>
        <v>112.2</v>
      </c>
      <c r="X36" s="22">
        <f t="shared" si="12"/>
        <v>101.92587209302326</v>
      </c>
      <c r="Y36" s="18">
        <f t="shared" si="13"/>
        <v>105.64971751412429</v>
      </c>
      <c r="Z36" s="49">
        <f>сентябрь!I37</f>
        <v>107.97999999999999</v>
      </c>
      <c r="AA36" s="18">
        <f t="shared" si="14"/>
        <v>96.238859180035632</v>
      </c>
      <c r="AB36" s="18">
        <f t="shared" si="15"/>
        <v>110.08666666666666</v>
      </c>
      <c r="AC36" s="18">
        <f t="shared" si="16"/>
        <v>100.60314365785305</v>
      </c>
      <c r="AD36" s="18">
        <f t="shared" si="17"/>
        <v>101.67608286252351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24"/>
      <c r="AO36" s="24"/>
      <c r="AP36" s="24"/>
      <c r="AQ36" s="24"/>
    </row>
    <row r="37" spans="1:43">
      <c r="A37" s="19">
        <v>22</v>
      </c>
      <c r="B37" s="12" t="s">
        <v>5</v>
      </c>
      <c r="C37" s="15" t="s">
        <v>25</v>
      </c>
      <c r="D37" s="18">
        <v>73.2</v>
      </c>
      <c r="E37" s="18">
        <f>февраль!I38</f>
        <v>68.224999999999994</v>
      </c>
      <c r="F37" s="22">
        <f t="shared" si="0"/>
        <v>93.203551912568287</v>
      </c>
      <c r="G37" s="18">
        <f>март!I38</f>
        <v>72.150000000000006</v>
      </c>
      <c r="H37" s="22">
        <f t="shared" si="1"/>
        <v>105.75302308537928</v>
      </c>
      <c r="I37" s="18">
        <f t="shared" si="2"/>
        <v>71.191666666666677</v>
      </c>
      <c r="J37" s="18">
        <f>апрель!I38</f>
        <v>72.599999999999994</v>
      </c>
      <c r="K37" s="22">
        <f t="shared" si="3"/>
        <v>100.6237006237006</v>
      </c>
      <c r="L37" s="45">
        <f>май!I38</f>
        <v>74.039999999999992</v>
      </c>
      <c r="M37" s="47">
        <f t="shared" si="4"/>
        <v>101.98347107438016</v>
      </c>
      <c r="N37" s="45">
        <f t="shared" si="5"/>
        <v>101.14754098360655</v>
      </c>
      <c r="O37" s="45">
        <f>июнь!I38</f>
        <v>73.599999999999994</v>
      </c>
      <c r="P37" s="22">
        <f t="shared" si="6"/>
        <v>99.405726634251749</v>
      </c>
      <c r="Q37" s="18">
        <f t="shared" si="7"/>
        <v>100.54644808743167</v>
      </c>
      <c r="R37" s="18">
        <f t="shared" si="8"/>
        <v>73.413333333333327</v>
      </c>
      <c r="S37" s="18">
        <f t="shared" si="9"/>
        <v>103.12068360060867</v>
      </c>
      <c r="T37" s="18">
        <f>июль!I38</f>
        <v>72</v>
      </c>
      <c r="U37" s="22">
        <f t="shared" si="10"/>
        <v>97.826086956521749</v>
      </c>
      <c r="V37" s="18">
        <f t="shared" si="11"/>
        <v>98.360655737704917</v>
      </c>
      <c r="W37" s="18">
        <f>август!I38</f>
        <v>77.260000000000005</v>
      </c>
      <c r="X37" s="22">
        <f t="shared" si="12"/>
        <v>107.30555555555557</v>
      </c>
      <c r="Y37" s="18">
        <f t="shared" si="13"/>
        <v>105.5464480874317</v>
      </c>
      <c r="Z37" s="49">
        <f>сентябрь!I38</f>
        <v>73.320000000000007</v>
      </c>
      <c r="AA37" s="18">
        <f t="shared" si="14"/>
        <v>94.900336526016062</v>
      </c>
      <c r="AB37" s="18">
        <f t="shared" si="15"/>
        <v>74.193333333333328</v>
      </c>
      <c r="AC37" s="18">
        <f t="shared" si="16"/>
        <v>101.06247729749364</v>
      </c>
      <c r="AD37" s="18">
        <f t="shared" si="17"/>
        <v>100.16393442622952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24"/>
      <c r="AO37" s="24"/>
      <c r="AP37" s="24"/>
      <c r="AQ37" s="24"/>
    </row>
    <row r="38" spans="1:43">
      <c r="A38" s="19">
        <v>23</v>
      </c>
      <c r="B38" s="12" t="s">
        <v>26</v>
      </c>
      <c r="C38" s="15" t="s">
        <v>50</v>
      </c>
      <c r="D38" s="18">
        <v>58.8</v>
      </c>
      <c r="E38" s="18">
        <f>февраль!I39</f>
        <v>53.274999999999999</v>
      </c>
      <c r="F38" s="22">
        <f t="shared" si="0"/>
        <v>90.603741496598644</v>
      </c>
      <c r="G38" s="18">
        <f>март!I39</f>
        <v>58.300000000000004</v>
      </c>
      <c r="H38" s="22">
        <f t="shared" si="1"/>
        <v>109.43219145940873</v>
      </c>
      <c r="I38" s="18">
        <f t="shared" si="2"/>
        <v>56.791666666666664</v>
      </c>
      <c r="J38" s="18">
        <f>апрель!I39</f>
        <v>58.800000000000004</v>
      </c>
      <c r="K38" s="22">
        <f t="shared" si="3"/>
        <v>100.85763293310463</v>
      </c>
      <c r="L38" s="45">
        <f>май!I39</f>
        <v>58.800000000000004</v>
      </c>
      <c r="M38" s="47">
        <f t="shared" si="4"/>
        <v>99.999999999999986</v>
      </c>
      <c r="N38" s="45">
        <f t="shared" si="5"/>
        <v>100</v>
      </c>
      <c r="O38" s="45">
        <f>июнь!I39</f>
        <v>58.800000000000004</v>
      </c>
      <c r="P38" s="22">
        <f t="shared" si="6"/>
        <v>99.999999999999986</v>
      </c>
      <c r="Q38" s="18">
        <f t="shared" si="7"/>
        <v>100</v>
      </c>
      <c r="R38" s="18">
        <f t="shared" si="8"/>
        <v>58.800000000000004</v>
      </c>
      <c r="S38" s="18">
        <f t="shared" si="9"/>
        <v>103.53631694790903</v>
      </c>
      <c r="T38" s="18">
        <f>июль!I39</f>
        <v>58.800000000000004</v>
      </c>
      <c r="U38" s="22">
        <f t="shared" si="10"/>
        <v>99.999999999999986</v>
      </c>
      <c r="V38" s="18">
        <f t="shared" si="11"/>
        <v>100</v>
      </c>
      <c r="W38" s="18">
        <f>август!I39</f>
        <v>58.766666666666673</v>
      </c>
      <c r="X38" s="22">
        <f t="shared" si="12"/>
        <v>99.943310657596371</v>
      </c>
      <c r="Y38" s="18">
        <f t="shared" si="13"/>
        <v>99.943310657596385</v>
      </c>
      <c r="Z38" s="49">
        <f>сентябрь!I39</f>
        <v>65.166666666666671</v>
      </c>
      <c r="AA38" s="18">
        <f t="shared" si="14"/>
        <v>110.89052750992626</v>
      </c>
      <c r="AB38" s="18">
        <f t="shared" si="15"/>
        <v>60.911111111111119</v>
      </c>
      <c r="AC38" s="18">
        <f t="shared" si="16"/>
        <v>103.59032501889646</v>
      </c>
      <c r="AD38" s="18">
        <f t="shared" si="17"/>
        <v>110.82766439909298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24"/>
      <c r="AO38" s="24"/>
      <c r="AP38" s="24"/>
      <c r="AQ38" s="24"/>
    </row>
    <row r="39" spans="1:43">
      <c r="A39" s="19">
        <v>24</v>
      </c>
      <c r="B39" s="12" t="s">
        <v>18</v>
      </c>
      <c r="C39" s="15" t="s">
        <v>59</v>
      </c>
      <c r="D39" s="18">
        <v>80.599999999999994</v>
      </c>
      <c r="E39" s="18">
        <f>февраль!I40</f>
        <v>80.733333333333334</v>
      </c>
      <c r="F39" s="22">
        <f t="shared" si="0"/>
        <v>100.16542597187758</v>
      </c>
      <c r="G39" s="18">
        <f>март!I40</f>
        <v>80.599999999999994</v>
      </c>
      <c r="H39" s="22">
        <f t="shared" si="1"/>
        <v>99.83484723369115</v>
      </c>
      <c r="I39" s="18">
        <f t="shared" si="2"/>
        <v>80.644444444444431</v>
      </c>
      <c r="J39" s="18">
        <f>апрель!I40</f>
        <v>80.599999999999994</v>
      </c>
      <c r="K39" s="22">
        <f t="shared" si="3"/>
        <v>100</v>
      </c>
      <c r="L39" s="45">
        <f>май!I40</f>
        <v>80.600000000000009</v>
      </c>
      <c r="M39" s="47">
        <f t="shared" si="4"/>
        <v>100.00000000000001</v>
      </c>
      <c r="N39" s="45">
        <f t="shared" si="5"/>
        <v>100.00000000000001</v>
      </c>
      <c r="O39" s="45">
        <f>июнь!I40</f>
        <v>80.600000000000009</v>
      </c>
      <c r="P39" s="22">
        <f t="shared" si="6"/>
        <v>100</v>
      </c>
      <c r="Q39" s="18">
        <f t="shared" si="7"/>
        <v>100.00000000000001</v>
      </c>
      <c r="R39" s="18">
        <f t="shared" si="8"/>
        <v>80.600000000000009</v>
      </c>
      <c r="S39" s="18">
        <f t="shared" si="9"/>
        <v>99.944888399008022</v>
      </c>
      <c r="T39" s="18">
        <f>июль!I40</f>
        <v>80.600000000000009</v>
      </c>
      <c r="U39" s="22">
        <f t="shared" si="10"/>
        <v>100</v>
      </c>
      <c r="V39" s="18">
        <f t="shared" si="11"/>
        <v>100.00000000000001</v>
      </c>
      <c r="W39" s="18">
        <f>август!I40</f>
        <v>80.600000000000009</v>
      </c>
      <c r="X39" s="22">
        <f t="shared" si="12"/>
        <v>100</v>
      </c>
      <c r="Y39" s="18">
        <f t="shared" si="13"/>
        <v>100.00000000000001</v>
      </c>
      <c r="Z39" s="49">
        <f>сентябрь!I40</f>
        <v>82.600000000000009</v>
      </c>
      <c r="AA39" s="18">
        <f t="shared" si="14"/>
        <v>102.48138957816376</v>
      </c>
      <c r="AB39" s="18">
        <f t="shared" si="15"/>
        <v>81.266666666666666</v>
      </c>
      <c r="AC39" s="18">
        <f t="shared" si="16"/>
        <v>100.82712985938792</v>
      </c>
      <c r="AD39" s="18">
        <f t="shared" si="17"/>
        <v>102.48138957816379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24"/>
      <c r="AO39" s="24"/>
      <c r="AP39" s="24"/>
      <c r="AQ39" s="24"/>
    </row>
    <row r="40" spans="1:43">
      <c r="A40" s="19">
        <v>25</v>
      </c>
      <c r="B40" s="12" t="s">
        <v>54</v>
      </c>
      <c r="C40" s="15" t="s">
        <v>60</v>
      </c>
      <c r="D40" s="18">
        <v>67.2</v>
      </c>
      <c r="E40" s="18">
        <f>февраль!I41</f>
        <v>67.333333333333329</v>
      </c>
      <c r="F40" s="22">
        <f t="shared" si="0"/>
        <v>100.1984126984127</v>
      </c>
      <c r="G40" s="18">
        <f>март!I41</f>
        <v>77.7</v>
      </c>
      <c r="H40" s="22">
        <f t="shared" si="1"/>
        <v>115.3960396039604</v>
      </c>
      <c r="I40" s="18">
        <f t="shared" si="2"/>
        <v>70.744444444444454</v>
      </c>
      <c r="J40" s="18">
        <f>апрель!I41</f>
        <v>78.3</v>
      </c>
      <c r="K40" s="22">
        <f t="shared" si="3"/>
        <v>100.77220077220076</v>
      </c>
      <c r="L40" s="45">
        <f>май!I41</f>
        <v>77.966666666666669</v>
      </c>
      <c r="M40" s="47">
        <f t="shared" si="4"/>
        <v>99.574286930608778</v>
      </c>
      <c r="N40" s="45">
        <f t="shared" si="5"/>
        <v>116.02182539682539</v>
      </c>
      <c r="O40" s="45">
        <f>июнь!I41</f>
        <v>78.3</v>
      </c>
      <c r="P40" s="22">
        <f t="shared" si="6"/>
        <v>100.42753313381787</v>
      </c>
      <c r="Q40" s="18">
        <f t="shared" si="7"/>
        <v>116.51785714285714</v>
      </c>
      <c r="R40" s="18">
        <f t="shared" si="8"/>
        <v>78.188888888888883</v>
      </c>
      <c r="S40" s="18">
        <f t="shared" si="9"/>
        <v>110.52300926653054</v>
      </c>
      <c r="T40" s="18">
        <f>июль!I41</f>
        <v>78.63333333333334</v>
      </c>
      <c r="U40" s="22">
        <f t="shared" si="10"/>
        <v>100.42571306939124</v>
      </c>
      <c r="V40" s="18">
        <f t="shared" si="11"/>
        <v>117.0138888888889</v>
      </c>
      <c r="W40" s="18">
        <f>август!I41</f>
        <v>78.899999999999991</v>
      </c>
      <c r="X40" s="22">
        <f t="shared" si="12"/>
        <v>100.33912674862228</v>
      </c>
      <c r="Y40" s="18">
        <f t="shared" si="13"/>
        <v>117.41071428571426</v>
      </c>
      <c r="Z40" s="49">
        <f>сентябрь!I41</f>
        <v>79.600000000000009</v>
      </c>
      <c r="AA40" s="18">
        <f t="shared" si="14"/>
        <v>100.88719898605832</v>
      </c>
      <c r="AB40" s="18">
        <f t="shared" si="15"/>
        <v>79.044444444444437</v>
      </c>
      <c r="AC40" s="18">
        <f t="shared" si="16"/>
        <v>101.09421628534886</v>
      </c>
      <c r="AD40" s="18">
        <f t="shared" si="17"/>
        <v>118.45238095238096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24"/>
      <c r="AO40" s="24"/>
      <c r="AP40" s="24"/>
      <c r="AQ40" s="24"/>
    </row>
    <row r="41" spans="1:43">
      <c r="A41" s="19">
        <v>26</v>
      </c>
      <c r="B41" s="12" t="s">
        <v>53</v>
      </c>
      <c r="C41" s="15" t="s">
        <v>22</v>
      </c>
      <c r="D41" s="18">
        <v>471.3</v>
      </c>
      <c r="E41" s="18">
        <f>февраль!I42</f>
        <v>467</v>
      </c>
      <c r="F41" s="22">
        <f t="shared" si="0"/>
        <v>99.08762995968597</v>
      </c>
      <c r="G41" s="18">
        <f>март!I42</f>
        <v>468.2</v>
      </c>
      <c r="H41" s="22">
        <f t="shared" si="1"/>
        <v>100.25695931477516</v>
      </c>
      <c r="I41" s="18">
        <f t="shared" si="2"/>
        <v>468.83333333333331</v>
      </c>
      <c r="J41" s="18">
        <f>апрель!I42</f>
        <v>512.20000000000005</v>
      </c>
      <c r="K41" s="22">
        <f t="shared" si="3"/>
        <v>109.39769329346434</v>
      </c>
      <c r="L41" s="45">
        <f>май!I42</f>
        <v>500.25</v>
      </c>
      <c r="M41" s="47">
        <f t="shared" si="4"/>
        <v>97.666926981647791</v>
      </c>
      <c r="N41" s="45">
        <f t="shared" si="5"/>
        <v>106.14258434118396</v>
      </c>
      <c r="O41" s="45">
        <v>500</v>
      </c>
      <c r="P41" s="22">
        <f t="shared" si="6"/>
        <v>99.950024987506254</v>
      </c>
      <c r="Q41" s="18">
        <f t="shared" si="7"/>
        <v>106.08953957139826</v>
      </c>
      <c r="R41" s="18">
        <f t="shared" si="8"/>
        <v>504.15000000000003</v>
      </c>
      <c r="S41" s="18">
        <f t="shared" si="9"/>
        <v>107.53288304301458</v>
      </c>
      <c r="T41" s="18">
        <f>июль!I42</f>
        <v>485.8</v>
      </c>
      <c r="U41" s="22">
        <f t="shared" si="10"/>
        <v>97.16</v>
      </c>
      <c r="V41" s="18">
        <f t="shared" si="11"/>
        <v>103.07659664757055</v>
      </c>
      <c r="W41" s="18">
        <f>август!I42</f>
        <v>450.98</v>
      </c>
      <c r="X41" s="22">
        <f t="shared" si="12"/>
        <v>92.832441333882258</v>
      </c>
      <c r="Y41" s="18">
        <f t="shared" si="13"/>
        <v>95.688521111818375</v>
      </c>
      <c r="Z41" s="49">
        <f>сентябрь!I42</f>
        <v>503.2</v>
      </c>
      <c r="AA41" s="18">
        <f t="shared" si="14"/>
        <v>111.57922746019779</v>
      </c>
      <c r="AB41" s="18">
        <f t="shared" si="15"/>
        <v>479.99333333333334</v>
      </c>
      <c r="AC41" s="18">
        <f t="shared" si="16"/>
        <v>95.208436642533641</v>
      </c>
      <c r="AD41" s="18">
        <f t="shared" si="17"/>
        <v>106.7685126246552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24"/>
      <c r="AO41" s="24"/>
      <c r="AP41" s="24"/>
      <c r="AQ41" s="24"/>
    </row>
    <row r="42" spans="1:43">
      <c r="A42" s="19"/>
      <c r="B42" s="13" t="s">
        <v>43</v>
      </c>
      <c r="C42" s="15"/>
      <c r="D42" s="18"/>
      <c r="E42" s="18"/>
      <c r="F42" s="22"/>
      <c r="G42" s="18"/>
      <c r="H42" s="22"/>
      <c r="I42" s="18"/>
      <c r="J42" s="18"/>
      <c r="K42" s="22"/>
      <c r="L42" s="45"/>
      <c r="M42" s="47"/>
      <c r="N42" s="45"/>
      <c r="O42" s="45"/>
      <c r="P42" s="22"/>
      <c r="Q42" s="18"/>
      <c r="R42" s="18"/>
      <c r="S42" s="18"/>
      <c r="T42" s="18"/>
      <c r="U42" s="22"/>
      <c r="V42" s="18"/>
      <c r="W42" s="18"/>
      <c r="X42" s="22"/>
      <c r="Y42" s="18"/>
      <c r="Z42" s="49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24"/>
      <c r="AO42" s="24"/>
      <c r="AP42" s="24"/>
      <c r="AQ42" s="24"/>
    </row>
    <row r="43" spans="1:43">
      <c r="A43" s="19">
        <v>27</v>
      </c>
      <c r="B43" s="12" t="s">
        <v>11</v>
      </c>
      <c r="C43" s="15" t="s">
        <v>22</v>
      </c>
      <c r="D43" s="18">
        <v>53.8</v>
      </c>
      <c r="E43" s="18">
        <v>54</v>
      </c>
      <c r="F43" s="22">
        <f t="shared" si="0"/>
        <v>100.37174721189592</v>
      </c>
      <c r="G43" s="18">
        <f>март!I44</f>
        <v>49.25</v>
      </c>
      <c r="H43" s="22">
        <f t="shared" si="1"/>
        <v>91.203703703703709</v>
      </c>
      <c r="I43" s="18">
        <f t="shared" si="2"/>
        <v>52.35</v>
      </c>
      <c r="J43" s="18">
        <f>апрель!I44</f>
        <v>54.2</v>
      </c>
      <c r="K43" s="22">
        <f t="shared" si="3"/>
        <v>110.05076142131979</v>
      </c>
      <c r="L43" s="45">
        <f>май!I44</f>
        <v>53.2</v>
      </c>
      <c r="M43" s="47">
        <f t="shared" si="4"/>
        <v>98.154981549815489</v>
      </c>
      <c r="N43" s="45">
        <f t="shared" si="5"/>
        <v>98.884758364312276</v>
      </c>
      <c r="O43" s="45">
        <f>июнь!I44</f>
        <v>51.25</v>
      </c>
      <c r="P43" s="22">
        <f t="shared" si="6"/>
        <v>96.334586466165405</v>
      </c>
      <c r="Q43" s="18">
        <f t="shared" si="7"/>
        <v>95.260223048327148</v>
      </c>
      <c r="R43" s="18">
        <f t="shared" si="8"/>
        <v>52.883333333333333</v>
      </c>
      <c r="S43" s="18">
        <f t="shared" si="9"/>
        <v>101.01878382680674</v>
      </c>
      <c r="T43" s="18">
        <f>июль!I44</f>
        <v>62</v>
      </c>
      <c r="U43" s="22">
        <f t="shared" si="10"/>
        <v>120.97560975609755</v>
      </c>
      <c r="V43" s="18">
        <f t="shared" si="11"/>
        <v>115.24163568773236</v>
      </c>
      <c r="W43" s="18">
        <f>август!I44</f>
        <v>73</v>
      </c>
      <c r="X43" s="22">
        <f t="shared" si="12"/>
        <v>117.74193548387096</v>
      </c>
      <c r="Y43" s="18">
        <f t="shared" si="13"/>
        <v>135.68773234200745</v>
      </c>
      <c r="Z43" s="49">
        <f>сентябрь!I44</f>
        <v>55.4</v>
      </c>
      <c r="AA43" s="18">
        <f t="shared" si="14"/>
        <v>75.890410958904113</v>
      </c>
      <c r="AB43" s="18">
        <f t="shared" si="15"/>
        <v>63.466666666666669</v>
      </c>
      <c r="AC43" s="18">
        <f t="shared" si="16"/>
        <v>120.01260636621494</v>
      </c>
      <c r="AD43" s="18">
        <f t="shared" si="17"/>
        <v>102.97397769516729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24"/>
      <c r="AO43" s="24"/>
      <c r="AP43" s="24"/>
      <c r="AQ43" s="24"/>
    </row>
    <row r="44" spans="1:43">
      <c r="A44" s="19">
        <v>28</v>
      </c>
      <c r="B44" s="12" t="s">
        <v>19</v>
      </c>
      <c r="C44" s="15" t="s">
        <v>22</v>
      </c>
      <c r="D44" s="18">
        <v>55</v>
      </c>
      <c r="E44" s="18">
        <v>59.5</v>
      </c>
      <c r="F44" s="22">
        <f t="shared" si="0"/>
        <v>108.18181818181819</v>
      </c>
      <c r="G44" s="18">
        <f>март!I45</f>
        <v>58.75</v>
      </c>
      <c r="H44" s="22">
        <f t="shared" si="1"/>
        <v>98.739495798319325</v>
      </c>
      <c r="I44" s="18">
        <f t="shared" si="2"/>
        <v>57.75</v>
      </c>
      <c r="J44" s="18">
        <f>апрель!I45</f>
        <v>79</v>
      </c>
      <c r="K44" s="22">
        <f t="shared" si="3"/>
        <v>134.46808510638297</v>
      </c>
      <c r="L44" s="45">
        <f>май!I45</f>
        <v>77</v>
      </c>
      <c r="M44" s="47">
        <f t="shared" si="4"/>
        <v>97.468354430379748</v>
      </c>
      <c r="N44" s="45">
        <f t="shared" si="5"/>
        <v>140</v>
      </c>
      <c r="O44" s="45">
        <v>77</v>
      </c>
      <c r="P44" s="22">
        <f t="shared" si="6"/>
        <v>100</v>
      </c>
      <c r="Q44" s="18">
        <f t="shared" si="7"/>
        <v>140</v>
      </c>
      <c r="R44" s="18">
        <f t="shared" si="8"/>
        <v>77.666666666666671</v>
      </c>
      <c r="S44" s="18">
        <f t="shared" si="9"/>
        <v>134.48773448773449</v>
      </c>
      <c r="T44" s="18">
        <f>июль!I45</f>
        <v>57</v>
      </c>
      <c r="U44" s="22">
        <f t="shared" si="10"/>
        <v>74.025974025974023</v>
      </c>
      <c r="V44" s="18">
        <f t="shared" si="11"/>
        <v>103.63636363636364</v>
      </c>
      <c r="W44" s="18">
        <f>август!I45</f>
        <v>51</v>
      </c>
      <c r="X44" s="22">
        <f t="shared" si="12"/>
        <v>89.473684210526315</v>
      </c>
      <c r="Y44" s="18">
        <f t="shared" si="13"/>
        <v>92.727272727272734</v>
      </c>
      <c r="Z44" s="49">
        <f>сентябрь!I45</f>
        <v>48</v>
      </c>
      <c r="AA44" s="18">
        <f t="shared" si="14"/>
        <v>94.117647058823536</v>
      </c>
      <c r="AB44" s="18">
        <f t="shared" si="15"/>
        <v>52</v>
      </c>
      <c r="AC44" s="18">
        <f t="shared" si="16"/>
        <v>66.952789699570815</v>
      </c>
      <c r="AD44" s="18">
        <f t="shared" si="17"/>
        <v>87.272727272727266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24"/>
      <c r="AO44" s="24"/>
      <c r="AP44" s="24"/>
      <c r="AQ44" s="24"/>
    </row>
    <row r="45" spans="1:43">
      <c r="A45" s="19">
        <v>29</v>
      </c>
      <c r="B45" s="12" t="s">
        <v>45</v>
      </c>
      <c r="C45" s="15" t="s">
        <v>22</v>
      </c>
      <c r="D45" s="18">
        <v>83.8</v>
      </c>
      <c r="E45" s="18">
        <v>76.3</v>
      </c>
      <c r="F45" s="22">
        <f t="shared" si="0"/>
        <v>91.050119331742252</v>
      </c>
      <c r="G45" s="18">
        <f>март!I46</f>
        <v>85</v>
      </c>
      <c r="H45" s="22">
        <f t="shared" si="1"/>
        <v>111.40235910878113</v>
      </c>
      <c r="I45" s="18">
        <f t="shared" si="2"/>
        <v>81.7</v>
      </c>
      <c r="J45" s="18">
        <f>апрель!I46</f>
        <v>103</v>
      </c>
      <c r="K45" s="22">
        <f t="shared" si="3"/>
        <v>121.17647058823529</v>
      </c>
      <c r="L45" s="45">
        <f>май!I46</f>
        <v>87</v>
      </c>
      <c r="M45" s="47">
        <f t="shared" si="4"/>
        <v>84.466019417475735</v>
      </c>
      <c r="N45" s="45">
        <f t="shared" si="5"/>
        <v>103.81861575178998</v>
      </c>
      <c r="O45" s="45">
        <f>июнь!I46</f>
        <v>86.25</v>
      </c>
      <c r="P45" s="22">
        <f t="shared" si="6"/>
        <v>99.137931034482762</v>
      </c>
      <c r="Q45" s="18">
        <f t="shared" si="7"/>
        <v>102.9236276849642</v>
      </c>
      <c r="R45" s="18">
        <f t="shared" si="8"/>
        <v>92.083333333333329</v>
      </c>
      <c r="S45" s="18">
        <f t="shared" si="9"/>
        <v>112.70909832721337</v>
      </c>
      <c r="T45" s="18">
        <f>июль!I46</f>
        <v>86.25</v>
      </c>
      <c r="U45" s="22">
        <f t="shared" si="10"/>
        <v>100</v>
      </c>
      <c r="V45" s="18">
        <f t="shared" si="11"/>
        <v>102.9236276849642</v>
      </c>
      <c r="W45" s="18">
        <f>август!I46</f>
        <v>82.5</v>
      </c>
      <c r="X45" s="22">
        <f t="shared" si="12"/>
        <v>95.652173913043484</v>
      </c>
      <c r="Y45" s="18">
        <f t="shared" si="13"/>
        <v>98.448687350835328</v>
      </c>
      <c r="Z45" s="49">
        <f>сентябрь!I46</f>
        <v>84.6</v>
      </c>
      <c r="AA45" s="18">
        <f t="shared" si="14"/>
        <v>102.54545454545455</v>
      </c>
      <c r="AB45" s="18">
        <f t="shared" si="15"/>
        <v>84.45</v>
      </c>
      <c r="AC45" s="18">
        <f t="shared" si="16"/>
        <v>91.710407239819006</v>
      </c>
      <c r="AD45" s="18">
        <f t="shared" si="17"/>
        <v>100.9546539379475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24"/>
      <c r="AO45" s="24"/>
      <c r="AP45" s="24"/>
      <c r="AQ45" s="24"/>
    </row>
    <row r="46" spans="1:43">
      <c r="A46" s="19">
        <v>30</v>
      </c>
      <c r="B46" s="12" t="s">
        <v>44</v>
      </c>
      <c r="C46" s="15" t="s">
        <v>22</v>
      </c>
      <c r="D46" s="18">
        <v>54</v>
      </c>
      <c r="E46" s="18">
        <v>50</v>
      </c>
      <c r="F46" s="22">
        <f t="shared" si="0"/>
        <v>92.592592592592595</v>
      </c>
      <c r="G46" s="18">
        <f>март!I47</f>
        <v>54.4</v>
      </c>
      <c r="H46" s="22">
        <f t="shared" si="1"/>
        <v>108.8</v>
      </c>
      <c r="I46" s="18">
        <f t="shared" si="2"/>
        <v>52.800000000000004</v>
      </c>
      <c r="J46" s="18">
        <f>апрель!I47</f>
        <v>53</v>
      </c>
      <c r="K46" s="22">
        <f t="shared" si="3"/>
        <v>97.42647058823529</v>
      </c>
      <c r="L46" s="45">
        <f>май!I47</f>
        <v>50</v>
      </c>
      <c r="M46" s="47">
        <f t="shared" si="4"/>
        <v>94.339622641509436</v>
      </c>
      <c r="N46" s="45">
        <f t="shared" si="5"/>
        <v>92.592592592592595</v>
      </c>
      <c r="O46" s="45">
        <f>июнь!I47</f>
        <v>62</v>
      </c>
      <c r="P46" s="22">
        <f t="shared" si="6"/>
        <v>124</v>
      </c>
      <c r="Q46" s="18">
        <f t="shared" si="7"/>
        <v>114.81481481481481</v>
      </c>
      <c r="R46" s="18">
        <f t="shared" si="8"/>
        <v>55</v>
      </c>
      <c r="S46" s="18">
        <f t="shared" si="9"/>
        <v>104.16666666666666</v>
      </c>
      <c r="T46" s="18">
        <f>июль!I47</f>
        <v>58</v>
      </c>
      <c r="U46" s="22">
        <f t="shared" si="10"/>
        <v>93.548387096774192</v>
      </c>
      <c r="V46" s="18">
        <f t="shared" si="11"/>
        <v>107.4074074074074</v>
      </c>
      <c r="W46" s="18">
        <f>август!I47</f>
        <v>58</v>
      </c>
      <c r="X46" s="22">
        <f t="shared" si="12"/>
        <v>100</v>
      </c>
      <c r="Y46" s="18">
        <f t="shared" si="13"/>
        <v>107.4074074074074</v>
      </c>
      <c r="Z46" s="49">
        <f>сентябрь!I47</f>
        <v>54.6</v>
      </c>
      <c r="AA46" s="18">
        <f t="shared" si="14"/>
        <v>94.137931034482762</v>
      </c>
      <c r="AB46" s="18">
        <f t="shared" si="15"/>
        <v>56.866666666666667</v>
      </c>
      <c r="AC46" s="18">
        <f t="shared" si="16"/>
        <v>103.39393939393941</v>
      </c>
      <c r="AD46" s="18">
        <f t="shared" si="17"/>
        <v>101.11111111111111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24"/>
      <c r="AO46" s="24"/>
      <c r="AP46" s="24"/>
      <c r="AQ46" s="24"/>
    </row>
    <row r="47" spans="1:43">
      <c r="A47" s="19"/>
      <c r="B47" s="13" t="s">
        <v>100</v>
      </c>
      <c r="C47" s="15"/>
      <c r="D47" s="18"/>
      <c r="E47" s="18"/>
      <c r="F47" s="22"/>
      <c r="G47" s="18"/>
      <c r="H47" s="22"/>
      <c r="I47" s="18"/>
      <c r="J47" s="18"/>
      <c r="K47" s="22"/>
      <c r="L47" s="45"/>
      <c r="M47" s="47"/>
      <c r="N47" s="45"/>
      <c r="O47" s="45"/>
      <c r="P47" s="22"/>
      <c r="Q47" s="18"/>
      <c r="R47" s="18"/>
      <c r="S47" s="18"/>
      <c r="T47" s="18"/>
      <c r="U47" s="22"/>
      <c r="V47" s="18"/>
      <c r="W47" s="18"/>
      <c r="X47" s="18"/>
      <c r="Y47" s="18"/>
      <c r="Z47" s="49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24"/>
      <c r="AO47" s="24"/>
      <c r="AP47" s="24"/>
      <c r="AQ47" s="24"/>
    </row>
    <row r="48" spans="1:43">
      <c r="A48" s="19">
        <v>31</v>
      </c>
      <c r="B48" s="12" t="s">
        <v>6</v>
      </c>
      <c r="C48" s="15" t="s">
        <v>49</v>
      </c>
      <c r="D48" s="18">
        <v>82.9</v>
      </c>
      <c r="E48" s="18">
        <v>83.7</v>
      </c>
      <c r="F48" s="22">
        <f t="shared" si="0"/>
        <v>100.96501809408926</v>
      </c>
      <c r="G48" s="18">
        <f>март!I49</f>
        <v>87.8</v>
      </c>
      <c r="H48" s="22">
        <f t="shared" si="1"/>
        <v>104.89844683393071</v>
      </c>
      <c r="I48" s="18">
        <f t="shared" si="2"/>
        <v>84.800000000000011</v>
      </c>
      <c r="J48" s="18">
        <f>апрель!I49</f>
        <v>94</v>
      </c>
      <c r="K48" s="22">
        <f t="shared" si="3"/>
        <v>107.0615034168565</v>
      </c>
      <c r="L48" s="45">
        <f>май!I49</f>
        <v>95.34</v>
      </c>
      <c r="M48" s="47">
        <f t="shared" si="4"/>
        <v>101.42553191489361</v>
      </c>
      <c r="N48" s="45">
        <f t="shared" si="5"/>
        <v>115.00603136308806</v>
      </c>
      <c r="O48" s="45">
        <v>95</v>
      </c>
      <c r="P48" s="22">
        <f t="shared" si="6"/>
        <v>99.643381581707573</v>
      </c>
      <c r="Q48" s="18">
        <f t="shared" si="7"/>
        <v>114.59589867310011</v>
      </c>
      <c r="R48" s="18">
        <f t="shared" si="8"/>
        <v>94.780000000000015</v>
      </c>
      <c r="S48" s="18">
        <f t="shared" si="9"/>
        <v>111.76886792452831</v>
      </c>
      <c r="T48" s="18">
        <f>июль!I49</f>
        <v>82.78</v>
      </c>
      <c r="U48" s="22">
        <f t="shared" si="10"/>
        <v>87.136842105263156</v>
      </c>
      <c r="V48" s="18">
        <f t="shared" si="11"/>
        <v>99.855247285886605</v>
      </c>
      <c r="W48" s="18">
        <f>август!I49</f>
        <v>82.58</v>
      </c>
      <c r="X48" s="22">
        <f t="shared" si="12"/>
        <v>99.758395747765164</v>
      </c>
      <c r="Y48" s="18">
        <f t="shared" si="13"/>
        <v>99.61399276236429</v>
      </c>
      <c r="Z48" s="49">
        <f>сентябрь!I49</f>
        <v>91.125</v>
      </c>
      <c r="AA48" s="18">
        <f t="shared" si="14"/>
        <v>110.34754177767014</v>
      </c>
      <c r="AB48" s="18">
        <f t="shared" si="15"/>
        <v>85.495000000000005</v>
      </c>
      <c r="AC48" s="18">
        <f t="shared" si="16"/>
        <v>90.203629457691477</v>
      </c>
      <c r="AD48" s="18">
        <f t="shared" si="17"/>
        <v>109.92159227985523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24"/>
      <c r="AO48" s="24"/>
      <c r="AP48" s="24"/>
      <c r="AQ48" s="24"/>
    </row>
    <row r="49" spans="1:43">
      <c r="A49" s="19">
        <v>32</v>
      </c>
      <c r="B49" s="12" t="s">
        <v>7</v>
      </c>
      <c r="C49" s="15" t="s">
        <v>22</v>
      </c>
      <c r="D49" s="18">
        <v>76.3</v>
      </c>
      <c r="E49" s="18">
        <v>72.599999999999994</v>
      </c>
      <c r="F49" s="22">
        <f t="shared" si="0"/>
        <v>95.150720838794228</v>
      </c>
      <c r="G49" s="18">
        <f>март!I50</f>
        <v>72.440000000000012</v>
      </c>
      <c r="H49" s="22">
        <f t="shared" si="1"/>
        <v>99.779614325068891</v>
      </c>
      <c r="I49" s="18">
        <f t="shared" si="2"/>
        <v>73.779999999999987</v>
      </c>
      <c r="J49" s="18">
        <f>апрель!I50</f>
        <v>74.92</v>
      </c>
      <c r="K49" s="22">
        <f t="shared" si="3"/>
        <v>103.42352291551627</v>
      </c>
      <c r="L49" s="45">
        <f>май!I50</f>
        <v>76.16</v>
      </c>
      <c r="M49" s="47">
        <f t="shared" si="4"/>
        <v>101.65509877202349</v>
      </c>
      <c r="N49" s="45">
        <f t="shared" si="5"/>
        <v>99.816513761467888</v>
      </c>
      <c r="O49" s="45">
        <v>76</v>
      </c>
      <c r="P49" s="22">
        <f t="shared" si="6"/>
        <v>99.789915966386559</v>
      </c>
      <c r="Q49" s="18">
        <f t="shared" si="7"/>
        <v>99.606815203145487</v>
      </c>
      <c r="R49" s="18">
        <f t="shared" si="8"/>
        <v>75.693333333333328</v>
      </c>
      <c r="S49" s="18">
        <f t="shared" si="9"/>
        <v>102.59329538266921</v>
      </c>
      <c r="T49" s="18">
        <f>июль!I50</f>
        <v>73</v>
      </c>
      <c r="U49" s="22">
        <f t="shared" si="10"/>
        <v>96.05263157894737</v>
      </c>
      <c r="V49" s="18">
        <f t="shared" si="11"/>
        <v>95.67496723460026</v>
      </c>
      <c r="W49" s="18">
        <f>август!I50</f>
        <v>73.5</v>
      </c>
      <c r="X49" s="22">
        <f t="shared" si="12"/>
        <v>100.68493150684931</v>
      </c>
      <c r="Y49" s="18">
        <f t="shared" si="13"/>
        <v>96.330275229357795</v>
      </c>
      <c r="Z49" s="49">
        <f>сентябрь!I50</f>
        <v>75.260000000000005</v>
      </c>
      <c r="AA49" s="18">
        <f t="shared" si="14"/>
        <v>102.39455782312926</v>
      </c>
      <c r="AB49" s="18">
        <f t="shared" si="15"/>
        <v>73.92</v>
      </c>
      <c r="AC49" s="18">
        <f t="shared" si="16"/>
        <v>97.657213316892737</v>
      </c>
      <c r="AD49" s="18">
        <f t="shared" si="17"/>
        <v>98.636959370904336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24"/>
      <c r="AO49" s="24"/>
      <c r="AP49" s="24"/>
      <c r="AQ49" s="24"/>
    </row>
    <row r="50" spans="1:43">
      <c r="A50" s="19">
        <v>33</v>
      </c>
      <c r="B50" s="12" t="s">
        <v>8</v>
      </c>
      <c r="C50" s="15" t="s">
        <v>22</v>
      </c>
      <c r="D50" s="18">
        <v>27.4</v>
      </c>
      <c r="E50" s="18">
        <v>30.1</v>
      </c>
      <c r="F50" s="22">
        <f t="shared" si="0"/>
        <v>109.85401459854015</v>
      </c>
      <c r="G50" s="18">
        <f>март!I51</f>
        <v>26.824999999999999</v>
      </c>
      <c r="H50" s="22">
        <f t="shared" si="1"/>
        <v>89.119601328903656</v>
      </c>
      <c r="I50" s="18">
        <f t="shared" si="2"/>
        <v>28.108333333333334</v>
      </c>
      <c r="J50" s="18">
        <f>апрель!I51</f>
        <v>31.574999999999999</v>
      </c>
      <c r="K50" s="22">
        <f t="shared" si="3"/>
        <v>117.70736253494874</v>
      </c>
      <c r="L50" s="45">
        <f>май!I51</f>
        <v>31.625</v>
      </c>
      <c r="M50" s="47">
        <f t="shared" si="4"/>
        <v>100.15835312747427</v>
      </c>
      <c r="N50" s="45">
        <f t="shared" si="5"/>
        <v>115.41970802919708</v>
      </c>
      <c r="O50" s="45">
        <f>июнь!I51</f>
        <v>31.566666666666666</v>
      </c>
      <c r="P50" s="22">
        <f t="shared" si="6"/>
        <v>99.815546772068501</v>
      </c>
      <c r="Q50" s="18">
        <f t="shared" si="7"/>
        <v>115.20681265206812</v>
      </c>
      <c r="R50" s="18">
        <f t="shared" si="8"/>
        <v>31.588888888888889</v>
      </c>
      <c r="S50" s="18">
        <f t="shared" si="9"/>
        <v>112.38264650657179</v>
      </c>
      <c r="T50" s="18">
        <f>июль!I51</f>
        <v>31.925000000000001</v>
      </c>
      <c r="U50" s="22">
        <f t="shared" si="10"/>
        <v>101.13516367476241</v>
      </c>
      <c r="V50" s="18">
        <f t="shared" si="11"/>
        <v>116.514598540146</v>
      </c>
      <c r="W50" s="18">
        <f>август!I51</f>
        <v>31.925000000000001</v>
      </c>
      <c r="X50" s="22">
        <f t="shared" si="12"/>
        <v>100</v>
      </c>
      <c r="Y50" s="18">
        <f t="shared" si="13"/>
        <v>116.514598540146</v>
      </c>
      <c r="Z50" s="49">
        <f>сентябрь!I51</f>
        <v>34.14</v>
      </c>
      <c r="AA50" s="18">
        <f t="shared" si="14"/>
        <v>106.93813625685199</v>
      </c>
      <c r="AB50" s="18">
        <f t="shared" si="15"/>
        <v>32.663333333333334</v>
      </c>
      <c r="AC50" s="18">
        <f t="shared" si="16"/>
        <v>103.40133661625045</v>
      </c>
      <c r="AD50" s="18">
        <f t="shared" si="17"/>
        <v>124.59854014598541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24"/>
      <c r="AO50" s="24"/>
      <c r="AP50" s="24"/>
      <c r="AQ50" s="24"/>
    </row>
    <row r="51" spans="1:43">
      <c r="A51" s="19">
        <v>34</v>
      </c>
      <c r="B51" s="12" t="s">
        <v>55</v>
      </c>
      <c r="C51" s="15" t="s">
        <v>61</v>
      </c>
      <c r="D51" s="18">
        <v>62.2</v>
      </c>
      <c r="E51" s="18">
        <v>54</v>
      </c>
      <c r="F51" s="22">
        <f t="shared" si="0"/>
        <v>86.816720257234721</v>
      </c>
      <c r="G51" s="18">
        <f>март!I52</f>
        <v>49.1</v>
      </c>
      <c r="H51" s="22">
        <f t="shared" si="1"/>
        <v>90.925925925925924</v>
      </c>
      <c r="I51" s="18">
        <f t="shared" si="2"/>
        <v>55.1</v>
      </c>
      <c r="J51" s="18">
        <f>апрель!I52</f>
        <v>67.45</v>
      </c>
      <c r="K51" s="22">
        <f t="shared" si="3"/>
        <v>137.37270875763747</v>
      </c>
      <c r="L51" s="45">
        <f>май!I52</f>
        <v>61.7</v>
      </c>
      <c r="M51" s="47">
        <f t="shared" si="4"/>
        <v>91.475166790214971</v>
      </c>
      <c r="N51" s="45">
        <f t="shared" si="5"/>
        <v>99.19614147909968</v>
      </c>
      <c r="O51" s="45">
        <v>62</v>
      </c>
      <c r="P51" s="22">
        <f t="shared" si="6"/>
        <v>100.48622366288492</v>
      </c>
      <c r="Q51" s="18">
        <f t="shared" si="7"/>
        <v>99.678456591639872</v>
      </c>
      <c r="R51" s="18">
        <f t="shared" si="8"/>
        <v>63.716666666666669</v>
      </c>
      <c r="S51" s="18">
        <f t="shared" si="9"/>
        <v>115.63823351482154</v>
      </c>
      <c r="T51" s="18">
        <f>июль!I52</f>
        <v>59.45</v>
      </c>
      <c r="U51" s="22">
        <f t="shared" si="10"/>
        <v>95.887096774193552</v>
      </c>
      <c r="V51" s="18">
        <f t="shared" si="11"/>
        <v>95.578778135048225</v>
      </c>
      <c r="W51" s="18">
        <f>август!I52</f>
        <v>61.674999999999997</v>
      </c>
      <c r="X51" s="22">
        <f t="shared" si="12"/>
        <v>103.74264087468461</v>
      </c>
      <c r="Y51" s="18">
        <f t="shared" si="13"/>
        <v>99.155948553054657</v>
      </c>
      <c r="Z51" s="49">
        <f>сентябрь!I52</f>
        <v>65.78</v>
      </c>
      <c r="AA51" s="18">
        <f t="shared" si="14"/>
        <v>106.65585731657885</v>
      </c>
      <c r="AB51" s="18">
        <f t="shared" si="15"/>
        <v>62.301666666666669</v>
      </c>
      <c r="AC51" s="18">
        <f t="shared" si="16"/>
        <v>97.779230970442057</v>
      </c>
      <c r="AD51" s="18">
        <f t="shared" si="17"/>
        <v>105.7556270096463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24"/>
      <c r="AO51" s="24"/>
      <c r="AP51" s="24"/>
      <c r="AQ51" s="24"/>
    </row>
    <row r="52" spans="1:43">
      <c r="A52" s="12"/>
      <c r="B52" s="12"/>
      <c r="C52" s="15"/>
      <c r="D52" s="12"/>
      <c r="E52" s="12"/>
      <c r="F52" s="22"/>
      <c r="G52" s="12"/>
      <c r="H52" s="22"/>
      <c r="I52" s="18"/>
      <c r="J52" s="43"/>
      <c r="K52" s="22"/>
      <c r="L52" s="46"/>
      <c r="M52" s="48"/>
      <c r="N52" s="46"/>
      <c r="O52" s="46"/>
      <c r="P52" s="22"/>
      <c r="Q52" s="18"/>
      <c r="R52" s="43"/>
      <c r="S52" s="18"/>
      <c r="T52" s="43"/>
      <c r="U52" s="22"/>
      <c r="V52" s="22"/>
      <c r="W52" s="43"/>
      <c r="X52" s="44"/>
      <c r="Y52" s="43"/>
      <c r="Z52" s="43"/>
      <c r="AA52" s="43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24"/>
      <c r="AO52" s="24"/>
      <c r="AP52" s="24"/>
      <c r="AQ52" s="24"/>
    </row>
    <row r="53" spans="1:43" s="23" customFormat="1">
      <c r="A53" s="13"/>
      <c r="B53" s="13" t="s">
        <v>71</v>
      </c>
      <c r="C53" s="14"/>
      <c r="D53" s="21">
        <f>SUM(D10:D51)</f>
        <v>4852.8999999999996</v>
      </c>
      <c r="E53" s="13">
        <f>SUM(E10:E51)</f>
        <v>4803.0800000000008</v>
      </c>
      <c r="F53" s="22">
        <f>SUM(F10:F51)/34</f>
        <v>99.25004558093093</v>
      </c>
      <c r="G53" s="21">
        <f>SUM(G10:G52)</f>
        <v>4732.2599999999993</v>
      </c>
      <c r="H53" s="22">
        <f>SUM(H10:H51)/34</f>
        <v>100.70111627935947</v>
      </c>
      <c r="I53" s="22">
        <f>SUM(I10:I51)</f>
        <v>4796.0800000000008</v>
      </c>
      <c r="J53" s="22">
        <f>SUM(J10:J51)</f>
        <v>5068.085</v>
      </c>
      <c r="K53" s="22">
        <f>SUM(K10:K51)/34</f>
        <v>106.71179476595661</v>
      </c>
      <c r="L53" s="48">
        <f>SUM(L10:L51)</f>
        <v>5081.6549999999997</v>
      </c>
      <c r="M53" s="47">
        <f>SUM(M10:M51)/34</f>
        <v>102.33198402139786</v>
      </c>
      <c r="N53" s="47">
        <f>SUM(N10:N51)/34</f>
        <v>108.3714440296466</v>
      </c>
      <c r="O53" s="47">
        <f>SUM(O10:O51)</f>
        <v>5211.7149999999992</v>
      </c>
      <c r="P53" s="22">
        <f>SUM(P10:P51)/34</f>
        <v>101.12295647847129</v>
      </c>
      <c r="Q53" s="22">
        <f>SUM(Q10:Q51)/34</f>
        <v>108.90798464355817</v>
      </c>
      <c r="R53" s="22">
        <f>SUM(R10:R51)</f>
        <v>5120.4849999999988</v>
      </c>
      <c r="S53" s="22">
        <f>SUM(S10:S51)/34</f>
        <v>108.05256503138901</v>
      </c>
      <c r="T53" s="22">
        <f>SUM(T10:T51)</f>
        <v>5588.3133333333335</v>
      </c>
      <c r="U53" s="22">
        <f>SUM(U10:U51)/34</f>
        <v>101.32977276621966</v>
      </c>
      <c r="V53" s="22">
        <f>SUM(V10:V51)/34</f>
        <v>109.89751497958096</v>
      </c>
      <c r="W53" s="22">
        <f>SUM(W10:W51)</f>
        <v>4407.4700000000012</v>
      </c>
      <c r="X53" s="22">
        <f>SUM(X10:X51)/33</f>
        <v>99.844191087022423</v>
      </c>
      <c r="Y53" s="22">
        <f>SUM(Y10:Y51)/33</f>
        <v>107.32028967709344</v>
      </c>
      <c r="Z53" s="22">
        <f>SUM(Z10:Z51)</f>
        <v>5369.1266666666679</v>
      </c>
      <c r="AA53" s="22">
        <f>SUM(AA10:AA51)/34</f>
        <v>102.02146146139023</v>
      </c>
      <c r="AB53" s="22">
        <f>SUM(AB10:AB51)</f>
        <v>5121.6366666666654</v>
      </c>
      <c r="AC53" s="22">
        <f>SUM(AC10:AC51)/34</f>
        <v>100.79155649772767</v>
      </c>
      <c r="AD53" s="22">
        <f>SUM(AD10:AD51)/34</f>
        <v>109.65998254356433</v>
      </c>
      <c r="AE53" s="22"/>
      <c r="AF53" s="22"/>
      <c r="AG53" s="22"/>
      <c r="AH53" s="22"/>
      <c r="AI53" s="22"/>
      <c r="AJ53" s="22"/>
      <c r="AK53" s="22"/>
      <c r="AL53" s="22"/>
      <c r="AM53" s="22"/>
      <c r="AN53" s="25"/>
      <c r="AO53" s="25"/>
      <c r="AP53" s="25"/>
      <c r="AQ53" s="25"/>
    </row>
    <row r="54" spans="1:43">
      <c r="C54" s="2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43">
      <c r="C55" s="2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</row>
    <row r="56" spans="1:43">
      <c r="B56" s="1" t="s">
        <v>86</v>
      </c>
      <c r="C56" s="2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</row>
    <row r="57" spans="1:43">
      <c r="B57" s="1" t="s">
        <v>62</v>
      </c>
      <c r="C57" s="3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</row>
    <row r="58" spans="1:43">
      <c r="C58" s="3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43">
      <c r="C59" s="3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</row>
    <row r="60" spans="1:43">
      <c r="C60" s="3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43">
      <c r="C61" s="3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43">
      <c r="C62" s="3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43">
      <c r="C63" s="3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43">
      <c r="C64" s="2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spans="3:39">
      <c r="C65" s="2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3:39">
      <c r="C66" s="2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3:39">
      <c r="C67" s="2"/>
    </row>
    <row r="68" spans="3:39">
      <c r="C68" s="2"/>
    </row>
    <row r="69" spans="3:39">
      <c r="C69" s="2"/>
    </row>
    <row r="70" spans="3:39">
      <c r="C70" s="2"/>
    </row>
    <row r="71" spans="3:39">
      <c r="C71" s="2"/>
    </row>
    <row r="72" spans="3:39">
      <c r="C72" s="2"/>
      <c r="H72" s="23"/>
    </row>
    <row r="73" spans="3:39">
      <c r="C73" s="2"/>
      <c r="H73" s="23"/>
    </row>
    <row r="74" spans="3:39">
      <c r="C74" s="2"/>
    </row>
    <row r="75" spans="3:39">
      <c r="C75" s="2"/>
      <c r="H75" s="23"/>
    </row>
    <row r="76" spans="3:39">
      <c r="C76" s="2"/>
    </row>
    <row r="77" spans="3:39">
      <c r="C77" s="2"/>
    </row>
    <row r="78" spans="3:39">
      <c r="C78" s="2"/>
    </row>
    <row r="79" spans="3:39">
      <c r="C79" s="2"/>
    </row>
    <row r="80" spans="3:39">
      <c r="C80" s="2"/>
    </row>
  </sheetData>
  <mergeCells count="38">
    <mergeCell ref="AL4:AL7"/>
    <mergeCell ref="AM4:AM7"/>
    <mergeCell ref="A1:H1"/>
    <mergeCell ref="A2:H2"/>
    <mergeCell ref="AG4:AG7"/>
    <mergeCell ref="AH4:AH7"/>
    <mergeCell ref="AI4:AI7"/>
    <mergeCell ref="AJ4:AJ7"/>
    <mergeCell ref="AK4:AK7"/>
    <mergeCell ref="K4:K7"/>
    <mergeCell ref="G4:G7"/>
    <mergeCell ref="H4:H7"/>
    <mergeCell ref="AE4:AE7"/>
    <mergeCell ref="AF4:AF7"/>
    <mergeCell ref="D4:D7"/>
    <mergeCell ref="E4:E7"/>
    <mergeCell ref="F4:F7"/>
    <mergeCell ref="I4:I7"/>
    <mergeCell ref="J4:J7"/>
    <mergeCell ref="S4:S7"/>
    <mergeCell ref="T4:T7"/>
    <mergeCell ref="U4:U7"/>
    <mergeCell ref="W4:W7"/>
    <mergeCell ref="L4:L7"/>
    <mergeCell ref="M4:M7"/>
    <mergeCell ref="O4:O7"/>
    <mergeCell ref="P4:P7"/>
    <mergeCell ref="R4:R7"/>
    <mergeCell ref="N4:N7"/>
    <mergeCell ref="Q4:Q7"/>
    <mergeCell ref="V4:V7"/>
    <mergeCell ref="AD4:AD7"/>
    <mergeCell ref="X4:X7"/>
    <mergeCell ref="Z4:Z7"/>
    <mergeCell ref="AA4:AA7"/>
    <mergeCell ref="AB4:AB7"/>
    <mergeCell ref="AC4:AC7"/>
    <mergeCell ref="Y4:Y7"/>
  </mergeCells>
  <pageMargins left="0.31496062992125984" right="0.11811023622047245" top="0.35433070866141736" bottom="0.35433070866141736" header="0.31496062992125984" footer="0.31496062992125984"/>
  <pageSetup paperSize="9" orientation="landscape" verticalDpi="0" r:id="rId1"/>
  <ignoredErrors>
    <ignoredError sqref="K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activeCell="I11" sqref="I11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113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45</v>
      </c>
      <c r="E11" s="37">
        <v>44</v>
      </c>
      <c r="F11" s="37">
        <v>43</v>
      </c>
      <c r="G11" s="19">
        <v>43</v>
      </c>
      <c r="H11" s="37">
        <v>44</v>
      </c>
      <c r="I11" s="38">
        <f>(H11+G11+F11+E11+D11)/5</f>
        <v>43.8</v>
      </c>
    </row>
    <row r="12" spans="1:10">
      <c r="A12" s="19">
        <v>2</v>
      </c>
      <c r="B12" s="35" t="s">
        <v>39</v>
      </c>
      <c r="C12" s="15" t="s">
        <v>24</v>
      </c>
      <c r="D12" s="37">
        <v>43</v>
      </c>
      <c r="E12" s="37">
        <v>40.299999999999997</v>
      </c>
      <c r="F12" s="37">
        <v>42</v>
      </c>
      <c r="G12" s="19">
        <v>42</v>
      </c>
      <c r="H12" s="37">
        <v>39</v>
      </c>
      <c r="I12" s="38">
        <f>(H12+F12+E12+D12+G12)/5</f>
        <v>41.260000000000005</v>
      </c>
    </row>
    <row r="13" spans="1:10">
      <c r="A13" s="19">
        <v>3</v>
      </c>
      <c r="B13" s="35" t="s">
        <v>40</v>
      </c>
      <c r="C13" s="15" t="s">
        <v>24</v>
      </c>
      <c r="D13" s="37">
        <v>42</v>
      </c>
      <c r="E13" s="37">
        <v>43</v>
      </c>
      <c r="F13" s="37">
        <v>46</v>
      </c>
      <c r="G13" s="19"/>
      <c r="H13" s="37">
        <v>40</v>
      </c>
      <c r="I13" s="38">
        <f t="shared" ref="I13" si="0">(H13+F13+E13+D13)/4</f>
        <v>42.75</v>
      </c>
    </row>
    <row r="14" spans="1:10">
      <c r="A14" s="19">
        <v>4</v>
      </c>
      <c r="B14" s="35" t="s">
        <v>29</v>
      </c>
      <c r="C14" s="15" t="s">
        <v>56</v>
      </c>
      <c r="D14" s="37">
        <v>99.4</v>
      </c>
      <c r="E14" s="37">
        <v>107.9</v>
      </c>
      <c r="F14" s="37">
        <v>93</v>
      </c>
      <c r="G14" s="19">
        <v>90</v>
      </c>
      <c r="H14" s="37">
        <v>95</v>
      </c>
      <c r="I14" s="38">
        <f>(H14+F14+E14+D14+G14)/5</f>
        <v>97.059999999999988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66</v>
      </c>
      <c r="E16" s="37">
        <v>55</v>
      </c>
      <c r="F16" s="37">
        <v>51</v>
      </c>
      <c r="G16" s="19">
        <v>60</v>
      </c>
      <c r="H16" s="37">
        <v>45</v>
      </c>
      <c r="I16" s="38">
        <f>(H16+G16+F16+E16+D16)/5</f>
        <v>55.4</v>
      </c>
    </row>
    <row r="17" spans="1:9">
      <c r="A17" s="19">
        <v>6</v>
      </c>
      <c r="B17" s="35" t="s">
        <v>10</v>
      </c>
      <c r="C17" s="15" t="s">
        <v>57</v>
      </c>
      <c r="D17" s="37">
        <v>50.9</v>
      </c>
      <c r="E17" s="37">
        <v>59.2</v>
      </c>
      <c r="F17" s="37">
        <v>67</v>
      </c>
      <c r="G17" s="19">
        <v>60</v>
      </c>
      <c r="H17" s="37">
        <v>45</v>
      </c>
      <c r="I17" s="38">
        <f>(H17+G17+F17+E17+D17)/5</f>
        <v>56.419999999999995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86.9</v>
      </c>
      <c r="E19" s="37">
        <v>52.8</v>
      </c>
      <c r="F19" s="37">
        <v>52</v>
      </c>
      <c r="G19" s="19">
        <v>60</v>
      </c>
      <c r="H19" s="37">
        <v>70</v>
      </c>
      <c r="I19" s="38">
        <f>(H19+G19+F19+E19+D19)/5</f>
        <v>64.34</v>
      </c>
    </row>
    <row r="20" spans="1:9">
      <c r="A20" s="19">
        <v>8</v>
      </c>
      <c r="B20" s="35" t="s">
        <v>17</v>
      </c>
      <c r="C20" s="15" t="s">
        <v>22</v>
      </c>
      <c r="D20" s="37">
        <v>127.6</v>
      </c>
      <c r="E20" s="37">
        <v>120</v>
      </c>
      <c r="F20" s="37">
        <v>104</v>
      </c>
      <c r="G20" s="19"/>
      <c r="H20" s="37"/>
      <c r="I20" s="38">
        <f>(D20+E20+F20)/3</f>
        <v>117.2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382</v>
      </c>
      <c r="E22" s="37">
        <v>315</v>
      </c>
      <c r="F22" s="37">
        <v>519</v>
      </c>
      <c r="G22" s="37">
        <v>500</v>
      </c>
      <c r="H22" s="37">
        <v>380</v>
      </c>
      <c r="I22" s="38">
        <f t="shared" ref="I22" si="1">(H22+G22+F22+E22+D22)/5</f>
        <v>419.2</v>
      </c>
    </row>
    <row r="23" spans="1:9">
      <c r="A23" s="19">
        <v>10</v>
      </c>
      <c r="B23" s="35" t="s">
        <v>2</v>
      </c>
      <c r="C23" s="15" t="s">
        <v>22</v>
      </c>
      <c r="D23" s="37">
        <v>351</v>
      </c>
      <c r="E23" s="37">
        <v>310</v>
      </c>
      <c r="F23" s="37">
        <v>375</v>
      </c>
      <c r="G23" s="37">
        <v>350</v>
      </c>
      <c r="H23" s="37">
        <v>380</v>
      </c>
      <c r="I23" s="38">
        <f>(D23+F23+G23+H23+F23)/5</f>
        <v>366.2</v>
      </c>
    </row>
    <row r="24" spans="1:9">
      <c r="A24" s="19">
        <v>11</v>
      </c>
      <c r="B24" s="35" t="s">
        <v>3</v>
      </c>
      <c r="C24" s="15" t="s">
        <v>22</v>
      </c>
      <c r="D24" s="37"/>
      <c r="E24" s="37"/>
      <c r="F24" s="37"/>
      <c r="G24" s="37">
        <v>700</v>
      </c>
      <c r="H24" s="37"/>
      <c r="I24" s="38">
        <f>G24</f>
        <v>700</v>
      </c>
    </row>
    <row r="25" spans="1:9">
      <c r="A25" s="19">
        <v>12</v>
      </c>
      <c r="B25" s="35" t="s">
        <v>36</v>
      </c>
      <c r="C25" s="15" t="s">
        <v>22</v>
      </c>
      <c r="D25" s="37">
        <v>120</v>
      </c>
      <c r="E25" s="37">
        <v>160</v>
      </c>
      <c r="F25" s="37">
        <v>208</v>
      </c>
      <c r="G25" s="37"/>
      <c r="H25" s="37">
        <v>160</v>
      </c>
      <c r="I25" s="38">
        <f>(H25+F25+E25+D25)/4</f>
        <v>162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/>
      <c r="F27" s="37">
        <v>455</v>
      </c>
      <c r="G27" s="37">
        <v>650</v>
      </c>
      <c r="H27" s="37"/>
      <c r="I27" s="38">
        <f>(F27+G27)/2</f>
        <v>552.5</v>
      </c>
    </row>
    <row r="28" spans="1:9">
      <c r="A28" s="19">
        <v>14</v>
      </c>
      <c r="B28" s="35" t="s">
        <v>34</v>
      </c>
      <c r="C28" s="15" t="s">
        <v>22</v>
      </c>
      <c r="D28" s="37"/>
      <c r="E28" s="37"/>
      <c r="F28" s="37"/>
      <c r="G28" s="37">
        <v>400</v>
      </c>
      <c r="H28" s="37"/>
      <c r="I28" s="38">
        <f>G28</f>
        <v>400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180</v>
      </c>
      <c r="H29" s="37"/>
      <c r="I29" s="38">
        <f>G29</f>
        <v>180</v>
      </c>
    </row>
    <row r="30" spans="1:9">
      <c r="A30" s="19">
        <v>16</v>
      </c>
      <c r="B30" s="35" t="s">
        <v>32</v>
      </c>
      <c r="C30" s="15" t="s">
        <v>22</v>
      </c>
      <c r="D30" s="37"/>
      <c r="E30" s="37"/>
      <c r="F30" s="37"/>
      <c r="G30" s="37">
        <v>300</v>
      </c>
      <c r="H30" s="37"/>
      <c r="I30" s="38">
        <f>G30</f>
        <v>300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79.3</v>
      </c>
      <c r="E32" s="37">
        <v>79</v>
      </c>
      <c r="F32" s="37">
        <v>78</v>
      </c>
      <c r="G32" s="37"/>
      <c r="H32" s="37">
        <v>65</v>
      </c>
      <c r="I32" s="38">
        <f>(H32+F32+E32+D32)/4</f>
        <v>75.325000000000003</v>
      </c>
    </row>
    <row r="33" spans="1:10">
      <c r="A33" s="19">
        <v>18</v>
      </c>
      <c r="B33" s="35" t="s">
        <v>58</v>
      </c>
      <c r="C33" s="15" t="s">
        <v>24</v>
      </c>
      <c r="D33" s="37">
        <v>31.7</v>
      </c>
      <c r="E33" s="37">
        <v>37</v>
      </c>
      <c r="F33" s="37"/>
      <c r="G33" s="37"/>
      <c r="H33" s="37">
        <v>40</v>
      </c>
      <c r="I33" s="38">
        <f>(H33+E33+D33)/3</f>
        <v>36.233333333333334</v>
      </c>
    </row>
    <row r="34" spans="1:10">
      <c r="A34" s="19">
        <v>19</v>
      </c>
      <c r="B34" s="35" t="s">
        <v>23</v>
      </c>
      <c r="C34" s="15" t="s">
        <v>24</v>
      </c>
      <c r="D34" s="37">
        <v>103.5</v>
      </c>
      <c r="E34" s="37">
        <v>145</v>
      </c>
      <c r="F34" s="37">
        <v>140</v>
      </c>
      <c r="G34" s="37">
        <v>130</v>
      </c>
      <c r="H34" s="37">
        <v>125</v>
      </c>
      <c r="I34" s="38">
        <f>(H34+G34+F34+E34+D34)/5</f>
        <v>128.69999999999999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136</v>
      </c>
      <c r="E36" s="37">
        <v>98.9</v>
      </c>
      <c r="F36" s="37"/>
      <c r="G36" s="37"/>
      <c r="H36" s="37">
        <v>95</v>
      </c>
      <c r="I36" s="38">
        <f>(H36+E36+D36)/3</f>
        <v>109.96666666666665</v>
      </c>
    </row>
    <row r="37" spans="1:10">
      <c r="A37" s="19">
        <v>21</v>
      </c>
      <c r="B37" s="35" t="s">
        <v>52</v>
      </c>
      <c r="C37" s="15" t="s">
        <v>25</v>
      </c>
      <c r="D37" s="37">
        <v>95.9</v>
      </c>
      <c r="E37" s="37">
        <v>127</v>
      </c>
      <c r="F37" s="37">
        <v>117</v>
      </c>
      <c r="G37" s="37">
        <v>100</v>
      </c>
      <c r="H37" s="37">
        <v>100</v>
      </c>
      <c r="I37" s="38">
        <f>(D37+E37+F37+G37+H37)/5</f>
        <v>107.97999999999999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78</v>
      </c>
      <c r="E38" s="37">
        <v>60.6</v>
      </c>
      <c r="F38" s="37">
        <v>74</v>
      </c>
      <c r="G38" s="37">
        <v>98</v>
      </c>
      <c r="H38" s="37">
        <v>56</v>
      </c>
      <c r="I38" s="38">
        <f>(H38+G38+F38+E38+D38)/5</f>
        <v>73.320000000000007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79</v>
      </c>
      <c r="E39" s="37">
        <v>57.5</v>
      </c>
      <c r="F39" s="37">
        <v>59</v>
      </c>
      <c r="G39" s="37"/>
      <c r="H39" s="37"/>
      <c r="I39" s="38">
        <f>(D39+E39+F39)/3</f>
        <v>65.166666666666671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87.6</v>
      </c>
      <c r="E40" s="37">
        <v>78.2</v>
      </c>
      <c r="F40" s="37">
        <v>82</v>
      </c>
      <c r="G40" s="37"/>
      <c r="H40" s="37"/>
      <c r="I40" s="38">
        <f t="shared" ref="I40:I41" si="2">(D40+E40+F40)/3</f>
        <v>82.600000000000009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86.1</v>
      </c>
      <c r="E41" s="37">
        <v>74.7</v>
      </c>
      <c r="F41" s="37">
        <v>78</v>
      </c>
      <c r="G41" s="37"/>
      <c r="H41" s="37"/>
      <c r="I41" s="38">
        <f t="shared" si="2"/>
        <v>79.600000000000009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420</v>
      </c>
      <c r="E42" s="37">
        <v>585</v>
      </c>
      <c r="F42" s="37">
        <v>556</v>
      </c>
      <c r="G42" s="37">
        <v>580</v>
      </c>
      <c r="H42" s="37">
        <v>375</v>
      </c>
      <c r="I42" s="38">
        <f>(D42+E42+F42+G42+H42)/5</f>
        <v>503.2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55</v>
      </c>
      <c r="E44" s="37">
        <v>60</v>
      </c>
      <c r="F44" s="37">
        <v>60</v>
      </c>
      <c r="G44" s="37">
        <v>47</v>
      </c>
      <c r="H44" s="37">
        <v>55</v>
      </c>
      <c r="I44" s="38">
        <f>(H44+G44+F44+E44+D44)/5</f>
        <v>55.4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50</v>
      </c>
      <c r="E45" s="37">
        <v>40</v>
      </c>
      <c r="F45" s="37">
        <v>60</v>
      </c>
      <c r="G45" s="37">
        <v>50</v>
      </c>
      <c r="H45" s="37">
        <v>40</v>
      </c>
      <c r="I45" s="38">
        <f t="shared" ref="I45:I50" si="3">(H45+G45+F45+E45+D45)/5</f>
        <v>48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85</v>
      </c>
      <c r="E46" s="37">
        <v>90</v>
      </c>
      <c r="F46" s="37">
        <v>100</v>
      </c>
      <c r="G46" s="37">
        <v>68</v>
      </c>
      <c r="H46" s="37">
        <v>80</v>
      </c>
      <c r="I46" s="38">
        <f>(H46+G46+F46+E46+D46)/5</f>
        <v>84.6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55</v>
      </c>
      <c r="E47" s="37">
        <v>55</v>
      </c>
      <c r="F47" s="37">
        <v>55</v>
      </c>
      <c r="G47" s="37">
        <v>58</v>
      </c>
      <c r="H47" s="37">
        <v>50</v>
      </c>
      <c r="I47" s="38">
        <f t="shared" si="3"/>
        <v>54.6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88.2</v>
      </c>
      <c r="E49" s="37">
        <v>94.3</v>
      </c>
      <c r="F49" s="37">
        <v>93</v>
      </c>
      <c r="G49" s="37">
        <v>89</v>
      </c>
      <c r="H49" s="37"/>
      <c r="I49" s="38">
        <f>(G49+F49+E49+D49)/4</f>
        <v>91.125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80.7</v>
      </c>
      <c r="E50" s="37">
        <v>75.599999999999994</v>
      </c>
      <c r="F50" s="37">
        <v>75</v>
      </c>
      <c r="G50" s="37">
        <v>75</v>
      </c>
      <c r="H50" s="37">
        <v>70</v>
      </c>
      <c r="I50" s="38">
        <f t="shared" si="3"/>
        <v>75.260000000000005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29.7</v>
      </c>
      <c r="E51" s="37">
        <v>39</v>
      </c>
      <c r="F51" s="37">
        <v>37</v>
      </c>
      <c r="G51" s="37">
        <v>35</v>
      </c>
      <c r="H51" s="37">
        <v>30</v>
      </c>
      <c r="I51" s="38">
        <f>(H51+G51+F51+E51+D51)/5</f>
        <v>34.14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68.900000000000006</v>
      </c>
      <c r="E52" s="37">
        <v>62</v>
      </c>
      <c r="F52" s="37">
        <v>62</v>
      </c>
      <c r="G52" s="37">
        <v>61</v>
      </c>
      <c r="H52" s="37">
        <v>75</v>
      </c>
      <c r="I52" s="38">
        <f>(H52+G52+F52+E52+D52)/5</f>
        <v>65.78</v>
      </c>
      <c r="J52" s="27"/>
    </row>
    <row r="53" spans="1:10">
      <c r="C53" s="2"/>
      <c r="I53" s="27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opLeftCell="A3" workbookViewId="0">
      <selection activeCell="D53" sqref="D53"/>
    </sheetView>
  </sheetViews>
  <sheetFormatPr defaultRowHeight="16.5"/>
  <cols>
    <col min="1" max="1" width="4.28515625" style="29" customWidth="1"/>
    <col min="2" max="2" width="22.5703125" style="29" customWidth="1"/>
    <col min="3" max="3" width="5.140625" style="11" customWidth="1"/>
    <col min="4" max="4" width="9.28515625" style="29" customWidth="1"/>
    <col min="5" max="5" width="9" style="29" customWidth="1"/>
    <col min="6" max="6" width="9.7109375" style="29" customWidth="1"/>
    <col min="7" max="7" width="9.140625" style="29" customWidth="1"/>
    <col min="8" max="8" width="9" style="29" customWidth="1"/>
    <col min="9" max="9" width="9.7109375" style="29" customWidth="1"/>
    <col min="10" max="10" width="12.28515625" style="29" customWidth="1"/>
    <col min="11" max="16384" width="9.140625" style="29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90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91</v>
      </c>
      <c r="B3" s="63"/>
      <c r="C3" s="63"/>
      <c r="D3" s="63"/>
      <c r="E3" s="63"/>
      <c r="F3" s="63"/>
      <c r="G3" s="63"/>
      <c r="H3" s="63"/>
      <c r="I3" s="63"/>
    </row>
    <row r="4" spans="1:10">
      <c r="C4" s="2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30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70"/>
      <c r="I6" s="70"/>
      <c r="J6" s="30"/>
    </row>
    <row r="7" spans="1:10">
      <c r="A7" s="33"/>
      <c r="B7" s="33"/>
      <c r="C7" s="8"/>
      <c r="D7" s="65"/>
      <c r="E7" s="68"/>
      <c r="F7" s="68"/>
      <c r="G7" s="68"/>
      <c r="H7" s="70"/>
      <c r="I7" s="70"/>
      <c r="J7" s="30"/>
    </row>
    <row r="8" spans="1:10">
      <c r="A8" s="34"/>
      <c r="B8" s="34"/>
      <c r="C8" s="10"/>
      <c r="D8" s="66"/>
      <c r="E8" s="69"/>
      <c r="F8" s="69"/>
      <c r="G8" s="69"/>
      <c r="H8" s="71"/>
      <c r="I8" s="71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43</v>
      </c>
      <c r="E11" s="37">
        <v>42</v>
      </c>
      <c r="F11" s="37">
        <v>41</v>
      </c>
      <c r="G11" s="35"/>
      <c r="H11" s="37">
        <v>42</v>
      </c>
      <c r="I11" s="38">
        <f>(D11+E11+F11+H11)/4</f>
        <v>42</v>
      </c>
    </row>
    <row r="12" spans="1:10">
      <c r="A12" s="19">
        <v>2</v>
      </c>
      <c r="B12" s="35" t="s">
        <v>39</v>
      </c>
      <c r="C12" s="15" t="s">
        <v>24</v>
      </c>
      <c r="D12" s="37">
        <v>42</v>
      </c>
      <c r="E12" s="37">
        <v>41</v>
      </c>
      <c r="F12" s="37">
        <v>40</v>
      </c>
      <c r="G12" s="35"/>
      <c r="H12" s="37">
        <v>38</v>
      </c>
      <c r="I12" s="38">
        <f t="shared" ref="I12:I14" si="0">(D12+E12+F12+H12)/4</f>
        <v>40.25</v>
      </c>
    </row>
    <row r="13" spans="1:10">
      <c r="A13" s="19">
        <v>3</v>
      </c>
      <c r="B13" s="35" t="s">
        <v>40</v>
      </c>
      <c r="C13" s="15" t="s">
        <v>24</v>
      </c>
      <c r="D13" s="37">
        <v>42</v>
      </c>
      <c r="E13" s="37">
        <v>39</v>
      </c>
      <c r="F13" s="37">
        <v>41</v>
      </c>
      <c r="G13" s="35"/>
      <c r="H13" s="37">
        <v>39</v>
      </c>
      <c r="I13" s="38">
        <f t="shared" si="0"/>
        <v>40.25</v>
      </c>
    </row>
    <row r="14" spans="1:10">
      <c r="A14" s="19">
        <v>4</v>
      </c>
      <c r="B14" s="35" t="s">
        <v>29</v>
      </c>
      <c r="C14" s="15" t="s">
        <v>56</v>
      </c>
      <c r="D14" s="37">
        <v>79</v>
      </c>
      <c r="E14" s="37">
        <v>76.8</v>
      </c>
      <c r="F14" s="37">
        <v>75</v>
      </c>
      <c r="G14" s="35"/>
      <c r="H14" s="37">
        <v>75</v>
      </c>
      <c r="I14" s="38">
        <f t="shared" si="0"/>
        <v>76.45</v>
      </c>
    </row>
    <row r="15" spans="1:10">
      <c r="A15" s="19"/>
      <c r="B15" s="36" t="s">
        <v>42</v>
      </c>
      <c r="C15" s="15"/>
      <c r="D15" s="37"/>
      <c r="E15" s="37"/>
      <c r="F15" s="37"/>
      <c r="G15" s="35"/>
      <c r="H15" s="37"/>
      <c r="I15" s="39"/>
    </row>
    <row r="16" spans="1:10">
      <c r="A16" s="19">
        <v>5</v>
      </c>
      <c r="B16" s="35" t="s">
        <v>9</v>
      </c>
      <c r="C16" s="15" t="s">
        <v>57</v>
      </c>
      <c r="D16" s="37">
        <v>54.2</v>
      </c>
      <c r="E16" s="37">
        <v>53</v>
      </c>
      <c r="F16" s="37">
        <v>47</v>
      </c>
      <c r="G16" s="35"/>
      <c r="H16" s="37">
        <v>45</v>
      </c>
      <c r="I16" s="39">
        <f>(D16+E16+F16+H16)/4</f>
        <v>49.8</v>
      </c>
    </row>
    <row r="17" spans="1:9">
      <c r="A17" s="19">
        <v>6</v>
      </c>
      <c r="B17" s="35" t="s">
        <v>10</v>
      </c>
      <c r="C17" s="15" t="s">
        <v>57</v>
      </c>
      <c r="D17" s="37">
        <v>44.7</v>
      </c>
      <c r="E17" s="37">
        <v>37</v>
      </c>
      <c r="F17" s="37">
        <v>49</v>
      </c>
      <c r="G17" s="35"/>
      <c r="H17" s="37">
        <v>32</v>
      </c>
      <c r="I17" s="38">
        <f>(D17+E17+F17+H17)/4</f>
        <v>40.674999999999997</v>
      </c>
    </row>
    <row r="18" spans="1:9">
      <c r="A18" s="19"/>
      <c r="B18" s="36" t="s">
        <v>41</v>
      </c>
      <c r="C18" s="15"/>
      <c r="D18" s="37"/>
      <c r="E18" s="37"/>
      <c r="F18" s="37"/>
      <c r="G18" s="35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85.8</v>
      </c>
      <c r="E19" s="37">
        <v>90</v>
      </c>
      <c r="F19" s="37">
        <v>77</v>
      </c>
      <c r="G19" s="35"/>
      <c r="H19" s="37">
        <v>86.6</v>
      </c>
      <c r="I19" s="38">
        <f t="shared" ref="I19:I20" si="1">(D19+E19+F19+H19)/4</f>
        <v>84.85</v>
      </c>
    </row>
    <row r="20" spans="1:9">
      <c r="A20" s="19">
        <v>8</v>
      </c>
      <c r="B20" s="35" t="s">
        <v>17</v>
      </c>
      <c r="C20" s="15" t="s">
        <v>22</v>
      </c>
      <c r="D20" s="37">
        <v>90</v>
      </c>
      <c r="E20" s="37">
        <v>90</v>
      </c>
      <c r="F20" s="37">
        <v>93</v>
      </c>
      <c r="G20" s="35"/>
      <c r="H20" s="37">
        <v>86.6</v>
      </c>
      <c r="I20" s="38">
        <f t="shared" si="1"/>
        <v>89.9</v>
      </c>
    </row>
    <row r="21" spans="1:9">
      <c r="A21" s="19"/>
      <c r="B21" s="36" t="s">
        <v>30</v>
      </c>
      <c r="C21" s="14"/>
      <c r="D21" s="37"/>
      <c r="E21" s="37"/>
      <c r="F21" s="37"/>
      <c r="G21" s="35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/>
      <c r="E22" s="37">
        <v>305</v>
      </c>
      <c r="F22" s="37">
        <v>388</v>
      </c>
      <c r="G22" s="40">
        <v>400</v>
      </c>
      <c r="H22" s="37">
        <v>380</v>
      </c>
      <c r="I22" s="38">
        <f>(H22+G22+F22+E22)/4</f>
        <v>368.25</v>
      </c>
    </row>
    <row r="23" spans="1:9">
      <c r="A23" s="19">
        <v>10</v>
      </c>
      <c r="B23" s="35" t="s">
        <v>2</v>
      </c>
      <c r="C23" s="15" t="s">
        <v>22</v>
      </c>
      <c r="D23" s="37">
        <v>315</v>
      </c>
      <c r="E23" s="37">
        <v>295</v>
      </c>
      <c r="F23" s="37">
        <v>384</v>
      </c>
      <c r="G23" s="40">
        <v>400</v>
      </c>
      <c r="H23" s="37">
        <v>350</v>
      </c>
      <c r="I23" s="38">
        <f>(H23+G23+F23+E23+D23)/5</f>
        <v>348.8</v>
      </c>
    </row>
    <row r="24" spans="1:9">
      <c r="A24" s="19">
        <v>11</v>
      </c>
      <c r="B24" s="35" t="s">
        <v>3</v>
      </c>
      <c r="C24" s="15" t="s">
        <v>22</v>
      </c>
      <c r="D24" s="37"/>
      <c r="E24" s="37">
        <v>420</v>
      </c>
      <c r="F24" s="37"/>
      <c r="G24" s="40">
        <v>500</v>
      </c>
      <c r="H24" s="37"/>
      <c r="I24" s="38">
        <f>(E24+G24)/2</f>
        <v>460</v>
      </c>
    </row>
    <row r="25" spans="1:9">
      <c r="A25" s="19">
        <v>12</v>
      </c>
      <c r="B25" s="35" t="s">
        <v>36</v>
      </c>
      <c r="C25" s="15" t="s">
        <v>22</v>
      </c>
      <c r="D25" s="37">
        <v>150</v>
      </c>
      <c r="E25" s="37">
        <v>180</v>
      </c>
      <c r="F25" s="37">
        <v>156</v>
      </c>
      <c r="G25" s="40">
        <v>220</v>
      </c>
      <c r="H25" s="37">
        <v>180</v>
      </c>
      <c r="I25" s="38">
        <f>(H25+G25+F25+E25+D25)/5</f>
        <v>177.2</v>
      </c>
    </row>
    <row r="26" spans="1:9">
      <c r="A26" s="19"/>
      <c r="B26" s="36" t="s">
        <v>31</v>
      </c>
      <c r="C26" s="15"/>
      <c r="D26" s="37"/>
      <c r="E26" s="37"/>
      <c r="F26" s="37"/>
      <c r="G26" s="40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>
        <v>675</v>
      </c>
      <c r="F27" s="37">
        <v>600</v>
      </c>
      <c r="G27" s="40">
        <v>500</v>
      </c>
      <c r="H27" s="37"/>
      <c r="I27" s="38">
        <f>(G27+F27+E27)/3</f>
        <v>591.66666666666663</v>
      </c>
    </row>
    <row r="28" spans="1:9">
      <c r="A28" s="19">
        <v>14</v>
      </c>
      <c r="B28" s="35" t="s">
        <v>34</v>
      </c>
      <c r="C28" s="15" t="s">
        <v>22</v>
      </c>
      <c r="D28" s="37">
        <v>283</v>
      </c>
      <c r="E28" s="37">
        <v>325</v>
      </c>
      <c r="F28" s="37"/>
      <c r="G28" s="40">
        <v>400</v>
      </c>
      <c r="H28" s="37"/>
      <c r="I28" s="38">
        <f>(G28+E28+D28)/3</f>
        <v>336</v>
      </c>
    </row>
    <row r="29" spans="1:9">
      <c r="A29" s="19">
        <v>15</v>
      </c>
      <c r="B29" s="35" t="s">
        <v>35</v>
      </c>
      <c r="C29" s="15" t="s">
        <v>22</v>
      </c>
      <c r="D29" s="37"/>
      <c r="E29" s="37">
        <v>200</v>
      </c>
      <c r="F29" s="37"/>
      <c r="G29" s="40">
        <v>150</v>
      </c>
      <c r="H29" s="37"/>
      <c r="I29" s="38">
        <f>(G29+E29)/2</f>
        <v>175</v>
      </c>
    </row>
    <row r="30" spans="1:9">
      <c r="A30" s="19">
        <v>16</v>
      </c>
      <c r="B30" s="35" t="s">
        <v>32</v>
      </c>
      <c r="C30" s="15" t="s">
        <v>22</v>
      </c>
      <c r="D30" s="37"/>
      <c r="E30" s="37">
        <v>275</v>
      </c>
      <c r="F30" s="37">
        <v>269</v>
      </c>
      <c r="G30" s="40">
        <v>250</v>
      </c>
      <c r="H30" s="37"/>
      <c r="I30" s="38">
        <f>(G30+F30+E30)/3</f>
        <v>264.66666666666669</v>
      </c>
    </row>
    <row r="31" spans="1:9">
      <c r="A31" s="19"/>
      <c r="B31" s="36" t="s">
        <v>27</v>
      </c>
      <c r="C31" s="14"/>
      <c r="D31" s="37"/>
      <c r="E31" s="37"/>
      <c r="F31" s="37"/>
      <c r="G31" s="40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68.8</v>
      </c>
      <c r="E32" s="37">
        <v>65</v>
      </c>
      <c r="F32" s="37">
        <v>64</v>
      </c>
      <c r="G32" s="40"/>
      <c r="H32" s="37">
        <v>50</v>
      </c>
      <c r="I32" s="38">
        <f>(H32+F32+E32+D32)/4</f>
        <v>61.95</v>
      </c>
    </row>
    <row r="33" spans="1:9">
      <c r="A33" s="19">
        <v>18</v>
      </c>
      <c r="B33" s="35" t="s">
        <v>58</v>
      </c>
      <c r="C33" s="15" t="s">
        <v>24</v>
      </c>
      <c r="D33" s="37">
        <v>31.7</v>
      </c>
      <c r="E33" s="37">
        <v>30</v>
      </c>
      <c r="F33" s="37">
        <v>30</v>
      </c>
      <c r="G33" s="40"/>
      <c r="H33" s="37">
        <v>30</v>
      </c>
      <c r="I33" s="38">
        <f t="shared" ref="I33:I34" si="2">(H33+F33+E33+D33)/4</f>
        <v>30.425000000000001</v>
      </c>
    </row>
    <row r="34" spans="1:9">
      <c r="A34" s="19">
        <v>19</v>
      </c>
      <c r="B34" s="35" t="s">
        <v>23</v>
      </c>
      <c r="C34" s="15" t="s">
        <v>24</v>
      </c>
      <c r="D34" s="37">
        <v>140</v>
      </c>
      <c r="E34" s="37">
        <v>163</v>
      </c>
      <c r="F34" s="37">
        <v>143</v>
      </c>
      <c r="G34" s="40"/>
      <c r="H34" s="37">
        <v>125</v>
      </c>
      <c r="I34" s="38">
        <f t="shared" si="2"/>
        <v>142.75</v>
      </c>
    </row>
    <row r="35" spans="1:9">
      <c r="A35" s="19"/>
      <c r="B35" s="36" t="s">
        <v>28</v>
      </c>
      <c r="C35" s="14"/>
      <c r="D35" s="37"/>
      <c r="E35" s="37"/>
      <c r="F35" s="37"/>
      <c r="G35" s="40"/>
      <c r="H35" s="37"/>
      <c r="I35" s="38"/>
    </row>
    <row r="36" spans="1:9">
      <c r="A36" s="19">
        <v>20</v>
      </c>
      <c r="B36" s="35" t="s">
        <v>51</v>
      </c>
      <c r="C36" s="15" t="s">
        <v>22</v>
      </c>
      <c r="D36" s="37">
        <v>293</v>
      </c>
      <c r="E36" s="37">
        <v>325</v>
      </c>
      <c r="F36" s="37"/>
      <c r="G36" s="40">
        <v>480</v>
      </c>
      <c r="H36" s="37">
        <v>480</v>
      </c>
      <c r="I36" s="38">
        <f>(H36+G36+E36+D36)/4</f>
        <v>394.5</v>
      </c>
    </row>
    <row r="37" spans="1:9">
      <c r="A37" s="19">
        <v>21</v>
      </c>
      <c r="B37" s="35" t="s">
        <v>52</v>
      </c>
      <c r="C37" s="15" t="s">
        <v>25</v>
      </c>
      <c r="D37" s="37">
        <v>95.8</v>
      </c>
      <c r="E37" s="37">
        <v>113.8</v>
      </c>
      <c r="F37" s="37">
        <v>120</v>
      </c>
      <c r="G37" s="40"/>
      <c r="H37" s="37">
        <v>95</v>
      </c>
      <c r="I37" s="38">
        <f>(H37+F37+E37+D37)/4</f>
        <v>106.15</v>
      </c>
    </row>
    <row r="38" spans="1:9">
      <c r="A38" s="19">
        <v>22</v>
      </c>
      <c r="B38" s="35" t="s">
        <v>5</v>
      </c>
      <c r="C38" s="15" t="s">
        <v>25</v>
      </c>
      <c r="D38" s="37">
        <v>74.400000000000006</v>
      </c>
      <c r="E38" s="37">
        <v>71.3</v>
      </c>
      <c r="F38" s="37">
        <v>74</v>
      </c>
      <c r="G38" s="40"/>
      <c r="H38" s="37"/>
      <c r="I38" s="38">
        <f>(F38+E38+D38)/3</f>
        <v>73.233333333333334</v>
      </c>
    </row>
    <row r="39" spans="1:9">
      <c r="A39" s="19">
        <v>23</v>
      </c>
      <c r="B39" s="35" t="s">
        <v>26</v>
      </c>
      <c r="C39" s="15" t="s">
        <v>50</v>
      </c>
      <c r="D39" s="37">
        <v>59.9</v>
      </c>
      <c r="E39" s="37">
        <v>57.5</v>
      </c>
      <c r="F39" s="37">
        <v>59</v>
      </c>
      <c r="G39" s="40"/>
      <c r="H39" s="37"/>
      <c r="I39" s="38">
        <f t="shared" ref="I39:I40" si="3">(F39+E39+D39)/3</f>
        <v>58.800000000000004</v>
      </c>
    </row>
    <row r="40" spans="1:9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40"/>
      <c r="H40" s="37"/>
      <c r="I40" s="38">
        <f t="shared" si="3"/>
        <v>80.599999999999994</v>
      </c>
    </row>
    <row r="41" spans="1:9">
      <c r="A41" s="19">
        <v>25</v>
      </c>
      <c r="B41" s="35" t="s">
        <v>54</v>
      </c>
      <c r="C41" s="15" t="s">
        <v>60</v>
      </c>
      <c r="D41" s="37"/>
      <c r="E41" s="37">
        <v>74.7</v>
      </c>
      <c r="F41" s="37">
        <v>78</v>
      </c>
      <c r="G41" s="40">
        <v>49</v>
      </c>
      <c r="H41" s="37"/>
      <c r="I41" s="38">
        <f>(G41+F41+E41)/3</f>
        <v>67.233333333333334</v>
      </c>
    </row>
    <row r="42" spans="1:9">
      <c r="A42" s="19"/>
      <c r="B42" s="35" t="s">
        <v>53</v>
      </c>
      <c r="C42" s="15" t="s">
        <v>22</v>
      </c>
      <c r="D42" s="37">
        <v>397</v>
      </c>
      <c r="E42" s="37">
        <v>507</v>
      </c>
      <c r="F42" s="37">
        <v>533</v>
      </c>
      <c r="G42" s="40"/>
      <c r="H42" s="37">
        <v>448</v>
      </c>
      <c r="I42" s="38">
        <f>(H42+F42+E42+D42)/4</f>
        <v>471.25</v>
      </c>
    </row>
    <row r="43" spans="1:9">
      <c r="A43" s="19"/>
      <c r="B43" s="36" t="s">
        <v>43</v>
      </c>
      <c r="C43" s="15"/>
      <c r="D43" s="37"/>
      <c r="E43" s="37"/>
      <c r="F43" s="37"/>
      <c r="G43" s="40"/>
      <c r="H43" s="37"/>
      <c r="I43" s="38"/>
    </row>
    <row r="44" spans="1:9">
      <c r="A44" s="19">
        <v>26</v>
      </c>
      <c r="B44" s="35" t="s">
        <v>11</v>
      </c>
      <c r="C44" s="15" t="s">
        <v>22</v>
      </c>
      <c r="D44" s="37">
        <v>55</v>
      </c>
      <c r="E44" s="37">
        <v>50</v>
      </c>
      <c r="F44" s="37">
        <v>60</v>
      </c>
      <c r="G44" s="40"/>
      <c r="H44" s="37">
        <v>50</v>
      </c>
      <c r="I44" s="38">
        <f>(H44+F44+E44+D44)/4</f>
        <v>53.75</v>
      </c>
    </row>
    <row r="45" spans="1:9">
      <c r="A45" s="19">
        <v>27</v>
      </c>
      <c r="B45" s="35" t="s">
        <v>19</v>
      </c>
      <c r="C45" s="15" t="s">
        <v>22</v>
      </c>
      <c r="D45" s="37">
        <v>50</v>
      </c>
      <c r="E45" s="37">
        <v>50</v>
      </c>
      <c r="F45" s="37">
        <v>70</v>
      </c>
      <c r="G45" s="40"/>
      <c r="H45" s="37">
        <v>50</v>
      </c>
      <c r="I45" s="38">
        <f>(H45+F45+E45+D45)/4</f>
        <v>55</v>
      </c>
    </row>
    <row r="46" spans="1:9">
      <c r="A46" s="19">
        <v>28</v>
      </c>
      <c r="B46" s="35" t="s">
        <v>13</v>
      </c>
      <c r="C46" s="15" t="s">
        <v>22</v>
      </c>
      <c r="D46" s="37">
        <v>280</v>
      </c>
      <c r="E46" s="37"/>
      <c r="F46" s="37">
        <v>300</v>
      </c>
      <c r="G46" s="40"/>
      <c r="H46" s="37">
        <v>240</v>
      </c>
      <c r="I46" s="38">
        <f>(H46+F46+D46)/3</f>
        <v>273.33333333333331</v>
      </c>
    </row>
    <row r="47" spans="1:9">
      <c r="A47" s="19">
        <v>29</v>
      </c>
      <c r="B47" s="35" t="s">
        <v>14</v>
      </c>
      <c r="C47" s="15" t="s">
        <v>22</v>
      </c>
      <c r="D47" s="37">
        <v>220</v>
      </c>
      <c r="E47" s="37">
        <v>180</v>
      </c>
      <c r="F47" s="37">
        <v>200</v>
      </c>
      <c r="G47" s="40"/>
      <c r="H47" s="37">
        <v>180</v>
      </c>
      <c r="I47" s="38">
        <f>(H47+F47+E47+D47)/4</f>
        <v>195</v>
      </c>
    </row>
    <row r="48" spans="1:9">
      <c r="A48" s="19">
        <v>30</v>
      </c>
      <c r="B48" s="35" t="s">
        <v>45</v>
      </c>
      <c r="C48" s="15" t="s">
        <v>22</v>
      </c>
      <c r="D48" s="37">
        <v>90</v>
      </c>
      <c r="E48" s="37">
        <v>80</v>
      </c>
      <c r="F48" s="37">
        <v>90</v>
      </c>
      <c r="G48" s="40"/>
      <c r="H48" s="37">
        <v>75</v>
      </c>
      <c r="I48" s="38">
        <f>(H48+F48+E48+D48)/4</f>
        <v>83.75</v>
      </c>
    </row>
    <row r="49" spans="1:9">
      <c r="A49" s="19">
        <v>31</v>
      </c>
      <c r="B49" s="35" t="s">
        <v>44</v>
      </c>
      <c r="C49" s="15" t="s">
        <v>22</v>
      </c>
      <c r="D49" s="37">
        <v>50</v>
      </c>
      <c r="E49" s="37">
        <v>50</v>
      </c>
      <c r="F49" s="37">
        <v>65</v>
      </c>
      <c r="G49" s="40">
        <v>60</v>
      </c>
      <c r="H49" s="37">
        <v>45</v>
      </c>
      <c r="I49" s="38">
        <f>(H49+G49+F49+E49+D49)/5</f>
        <v>54</v>
      </c>
    </row>
    <row r="50" spans="1:9">
      <c r="A50" s="19"/>
      <c r="B50" s="36" t="s">
        <v>46</v>
      </c>
      <c r="C50" s="15"/>
      <c r="D50" s="37"/>
      <c r="E50" s="37"/>
      <c r="F50" s="37"/>
      <c r="G50" s="40"/>
      <c r="H50" s="37"/>
      <c r="I50" s="38"/>
    </row>
    <row r="51" spans="1:9">
      <c r="A51" s="19">
        <v>32</v>
      </c>
      <c r="B51" s="35" t="s">
        <v>12</v>
      </c>
      <c r="C51" s="16" t="s">
        <v>22</v>
      </c>
      <c r="D51" s="37">
        <v>160</v>
      </c>
      <c r="E51" s="37">
        <v>150</v>
      </c>
      <c r="F51" s="37">
        <v>160</v>
      </c>
      <c r="G51" s="40"/>
      <c r="H51" s="37">
        <v>150</v>
      </c>
      <c r="I51" s="38">
        <f>(H51+F51+E51+D51)/4</f>
        <v>155</v>
      </c>
    </row>
    <row r="52" spans="1:9">
      <c r="A52" s="19">
        <v>33</v>
      </c>
      <c r="B52" s="35" t="s">
        <v>15</v>
      </c>
      <c r="C52" s="16" t="s">
        <v>47</v>
      </c>
      <c r="D52" s="37">
        <v>170</v>
      </c>
      <c r="E52" s="37">
        <v>180</v>
      </c>
      <c r="F52" s="37">
        <v>200</v>
      </c>
      <c r="G52" s="40">
        <v>180</v>
      </c>
      <c r="H52" s="37">
        <v>165</v>
      </c>
      <c r="I52" s="38">
        <f>(H52+G52+F52+E52+D52)/5</f>
        <v>179</v>
      </c>
    </row>
    <row r="53" spans="1:9">
      <c r="A53" s="19">
        <v>34</v>
      </c>
      <c r="B53" s="35" t="s">
        <v>48</v>
      </c>
      <c r="C53" s="17" t="s">
        <v>22</v>
      </c>
      <c r="D53" s="37">
        <v>160</v>
      </c>
      <c r="E53" s="37">
        <v>170</v>
      </c>
      <c r="F53" s="37">
        <v>180</v>
      </c>
      <c r="G53" s="40"/>
      <c r="H53" s="37">
        <v>140</v>
      </c>
      <c r="I53" s="38">
        <f t="shared" ref="I53" si="4">(H53+F53+E53+D53)/4</f>
        <v>162.5</v>
      </c>
    </row>
    <row r="54" spans="1:9">
      <c r="A54" s="19"/>
      <c r="B54" s="35"/>
      <c r="C54" s="15"/>
      <c r="D54" s="37"/>
      <c r="E54" s="37"/>
      <c r="F54" s="37"/>
      <c r="G54" s="40"/>
      <c r="H54" s="37"/>
      <c r="I54" s="38"/>
    </row>
    <row r="55" spans="1:9">
      <c r="A55" s="19">
        <v>35</v>
      </c>
      <c r="B55" s="35" t="s">
        <v>6</v>
      </c>
      <c r="C55" s="15" t="s">
        <v>49</v>
      </c>
      <c r="D55" s="37">
        <v>83.2</v>
      </c>
      <c r="E55" s="37">
        <v>90.1</v>
      </c>
      <c r="F55" s="37">
        <v>88</v>
      </c>
      <c r="G55" s="40">
        <v>78</v>
      </c>
      <c r="H55" s="37">
        <v>75</v>
      </c>
      <c r="I55" s="38">
        <f>(H55+G55+F55+E55+D55)/5</f>
        <v>82.86</v>
      </c>
    </row>
    <row r="56" spans="1:9">
      <c r="A56" s="19">
        <v>36</v>
      </c>
      <c r="B56" s="35" t="s">
        <v>7</v>
      </c>
      <c r="C56" s="15" t="s">
        <v>22</v>
      </c>
      <c r="D56" s="37">
        <v>85.36</v>
      </c>
      <c r="E56" s="37">
        <v>71</v>
      </c>
      <c r="F56" s="37">
        <v>70</v>
      </c>
      <c r="G56" s="40">
        <v>85</v>
      </c>
      <c r="H56" s="37">
        <v>70</v>
      </c>
      <c r="I56" s="38">
        <f>(H56+G56+F56+E56+D56)/5</f>
        <v>76.272000000000006</v>
      </c>
    </row>
    <row r="57" spans="1:9">
      <c r="A57" s="19">
        <v>37</v>
      </c>
      <c r="B57" s="35" t="s">
        <v>8</v>
      </c>
      <c r="C57" s="15" t="s">
        <v>22</v>
      </c>
      <c r="D57" s="37">
        <v>26.6</v>
      </c>
      <c r="E57" s="37">
        <v>33</v>
      </c>
      <c r="F57" s="37">
        <v>25</v>
      </c>
      <c r="G57" s="40"/>
      <c r="H57" s="37">
        <v>25</v>
      </c>
      <c r="I57" s="38">
        <f>(H57+F57+E57+D57)/4</f>
        <v>27.4</v>
      </c>
    </row>
    <row r="58" spans="1:9">
      <c r="A58" s="19">
        <v>38</v>
      </c>
      <c r="B58" s="35" t="s">
        <v>55</v>
      </c>
      <c r="C58" s="15" t="s">
        <v>61</v>
      </c>
      <c r="D58" s="37">
        <v>55</v>
      </c>
      <c r="E58" s="37">
        <v>63.2</v>
      </c>
      <c r="F58" s="37">
        <v>58</v>
      </c>
      <c r="G58" s="40"/>
      <c r="H58" s="37">
        <v>72.5</v>
      </c>
      <c r="I58" s="38">
        <f>(H58+F58+E58+D58)/4</f>
        <v>62.174999999999997</v>
      </c>
    </row>
    <row r="59" spans="1:9">
      <c r="C59" s="2"/>
    </row>
    <row r="60" spans="1:9">
      <c r="C60" s="3"/>
      <c r="I60" s="42">
        <f>SUM(I11:I58)</f>
        <v>6132.690333333333</v>
      </c>
    </row>
    <row r="61" spans="1:9">
      <c r="C61" s="2"/>
    </row>
    <row r="62" spans="1:9">
      <c r="C62" s="2"/>
    </row>
    <row r="63" spans="1:9">
      <c r="B63" s="29" t="s">
        <v>62</v>
      </c>
      <c r="C63" s="2"/>
    </row>
    <row r="64" spans="1:9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opLeftCell="A36" workbookViewId="0">
      <selection activeCell="D63" sqref="D63"/>
    </sheetView>
  </sheetViews>
  <sheetFormatPr defaultRowHeight="16.5"/>
  <cols>
    <col min="1" max="1" width="4.28515625" style="29" customWidth="1"/>
    <col min="2" max="2" width="25" style="29" customWidth="1"/>
    <col min="3" max="3" width="5.140625" style="29" customWidth="1"/>
    <col min="4" max="6" width="10.5703125" style="29" customWidth="1"/>
    <col min="7" max="7" width="9.85546875" style="29" customWidth="1"/>
    <col min="8" max="8" width="10.5703125" style="29" customWidth="1"/>
    <col min="9" max="9" width="10.7109375" style="29" customWidth="1"/>
    <col min="10" max="10" width="12.28515625" style="29" customWidth="1"/>
    <col min="11" max="16384" width="9.140625" style="29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98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C4" s="30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30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30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30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42</v>
      </c>
      <c r="E11" s="37">
        <v>39</v>
      </c>
      <c r="F11" s="37">
        <v>41</v>
      </c>
      <c r="G11" s="35"/>
      <c r="H11" s="37">
        <v>38</v>
      </c>
      <c r="I11" s="38">
        <f>(D11+E11+F11+H11)/4</f>
        <v>40</v>
      </c>
    </row>
    <row r="12" spans="1:10">
      <c r="A12" s="19">
        <v>2</v>
      </c>
      <c r="B12" s="35" t="s">
        <v>39</v>
      </c>
      <c r="C12" s="15" t="s">
        <v>24</v>
      </c>
      <c r="D12" s="37">
        <v>40.200000000000003</v>
      </c>
      <c r="E12" s="37">
        <v>41</v>
      </c>
      <c r="F12" s="37">
        <v>40</v>
      </c>
      <c r="G12" s="35"/>
      <c r="H12" s="37">
        <v>37</v>
      </c>
      <c r="I12" s="38">
        <f t="shared" ref="I12:I14" si="0">(D12+E12+F12+H12)/4</f>
        <v>39.549999999999997</v>
      </c>
    </row>
    <row r="13" spans="1:10">
      <c r="A13" s="19">
        <v>3</v>
      </c>
      <c r="B13" s="35" t="s">
        <v>40</v>
      </c>
      <c r="C13" s="15" t="s">
        <v>24</v>
      </c>
      <c r="D13" s="37">
        <v>42.9</v>
      </c>
      <c r="E13" s="37">
        <v>39</v>
      </c>
      <c r="F13" s="37">
        <v>41</v>
      </c>
      <c r="G13" s="35"/>
      <c r="H13" s="37">
        <v>37</v>
      </c>
      <c r="I13" s="38">
        <f t="shared" si="0"/>
        <v>39.975000000000001</v>
      </c>
    </row>
    <row r="14" spans="1:10">
      <c r="A14" s="19">
        <v>4</v>
      </c>
      <c r="B14" s="35" t="s">
        <v>29</v>
      </c>
      <c r="C14" s="15" t="s">
        <v>56</v>
      </c>
      <c r="D14" s="37">
        <v>79</v>
      </c>
      <c r="E14" s="37">
        <v>107</v>
      </c>
      <c r="F14" s="37">
        <v>92</v>
      </c>
      <c r="G14" s="35"/>
      <c r="H14" s="37">
        <v>75</v>
      </c>
      <c r="I14" s="38">
        <f t="shared" si="0"/>
        <v>88.25</v>
      </c>
    </row>
    <row r="15" spans="1:10">
      <c r="A15" s="19"/>
      <c r="B15" s="36" t="s">
        <v>42</v>
      </c>
      <c r="C15" s="15"/>
      <c r="D15" s="37"/>
      <c r="E15" s="37"/>
      <c r="F15" s="37"/>
      <c r="G15" s="35"/>
      <c r="H15" s="37"/>
      <c r="I15" s="39"/>
    </row>
    <row r="16" spans="1:10">
      <c r="A16" s="19">
        <v>5</v>
      </c>
      <c r="B16" s="35" t="s">
        <v>9</v>
      </c>
      <c r="C16" s="15" t="s">
        <v>57</v>
      </c>
      <c r="D16" s="37">
        <v>27.6</v>
      </c>
      <c r="E16" s="37">
        <v>56</v>
      </c>
      <c r="F16" s="37">
        <v>34</v>
      </c>
      <c r="G16" s="35"/>
      <c r="H16" s="37">
        <v>45</v>
      </c>
      <c r="I16" s="39">
        <f>(D16+E16+F16+H16)/4</f>
        <v>40.65</v>
      </c>
    </row>
    <row r="17" spans="1:9">
      <c r="A17" s="19">
        <v>6</v>
      </c>
      <c r="B17" s="35" t="s">
        <v>10</v>
      </c>
      <c r="C17" s="15" t="s">
        <v>57</v>
      </c>
      <c r="D17" s="37">
        <v>49</v>
      </c>
      <c r="E17" s="37">
        <v>53</v>
      </c>
      <c r="F17" s="37">
        <v>51.2</v>
      </c>
      <c r="G17" s="35"/>
      <c r="H17" s="37">
        <v>45</v>
      </c>
      <c r="I17" s="38">
        <f>(D17+E17+F17+H17)/4</f>
        <v>49.55</v>
      </c>
    </row>
    <row r="18" spans="1:9">
      <c r="A18" s="19"/>
      <c r="B18" s="36" t="s">
        <v>41</v>
      </c>
      <c r="C18" s="15"/>
      <c r="D18" s="37"/>
      <c r="E18" s="37"/>
      <c r="F18" s="37"/>
      <c r="G18" s="35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85</v>
      </c>
      <c r="E19" s="37">
        <v>60</v>
      </c>
      <c r="F19" s="37">
        <v>77</v>
      </c>
      <c r="G19" s="35"/>
      <c r="H19" s="37">
        <v>70</v>
      </c>
      <c r="I19" s="38">
        <f t="shared" ref="I19:I20" si="1">(D19+E19+F19+H19)/4</f>
        <v>73</v>
      </c>
    </row>
    <row r="20" spans="1:9">
      <c r="A20" s="19">
        <v>8</v>
      </c>
      <c r="B20" s="35" t="s">
        <v>17</v>
      </c>
      <c r="C20" s="15" t="s">
        <v>22</v>
      </c>
      <c r="D20" s="37">
        <v>88</v>
      </c>
      <c r="E20" s="37">
        <v>90</v>
      </c>
      <c r="F20" s="37">
        <v>93</v>
      </c>
      <c r="G20" s="35"/>
      <c r="H20" s="37">
        <v>85</v>
      </c>
      <c r="I20" s="38">
        <f t="shared" si="1"/>
        <v>89</v>
      </c>
    </row>
    <row r="21" spans="1:9">
      <c r="A21" s="19"/>
      <c r="B21" s="36" t="s">
        <v>30</v>
      </c>
      <c r="C21" s="14"/>
      <c r="D21" s="37"/>
      <c r="E21" s="37"/>
      <c r="F21" s="37"/>
      <c r="G21" s="35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390</v>
      </c>
      <c r="E22" s="37">
        <v>305</v>
      </c>
      <c r="F22" s="37">
        <v>370</v>
      </c>
      <c r="G22" s="40">
        <v>400</v>
      </c>
      <c r="H22" s="37">
        <v>380</v>
      </c>
      <c r="I22" s="38">
        <f>(H22+G22+F22+E22+D22)/5</f>
        <v>369</v>
      </c>
    </row>
    <row r="23" spans="1:9">
      <c r="A23" s="19">
        <v>10</v>
      </c>
      <c r="B23" s="35" t="s">
        <v>2</v>
      </c>
      <c r="C23" s="15" t="s">
        <v>22</v>
      </c>
      <c r="D23" s="37">
        <v>365</v>
      </c>
      <c r="E23" s="37">
        <v>310</v>
      </c>
      <c r="F23" s="37">
        <v>344</v>
      </c>
      <c r="G23" s="40">
        <v>400</v>
      </c>
      <c r="H23" s="37">
        <v>350</v>
      </c>
      <c r="I23" s="38">
        <f>(H23+G23+F23+E23+D23)/5</f>
        <v>353.8</v>
      </c>
    </row>
    <row r="24" spans="1:9">
      <c r="A24" s="19">
        <v>11</v>
      </c>
      <c r="B24" s="35" t="s">
        <v>3</v>
      </c>
      <c r="C24" s="15" t="s">
        <v>22</v>
      </c>
      <c r="D24" s="37"/>
      <c r="E24" s="37">
        <v>500</v>
      </c>
      <c r="F24" s="37"/>
      <c r="G24" s="40">
        <v>500</v>
      </c>
      <c r="H24" s="37"/>
      <c r="I24" s="38">
        <f>(E24+G24)/2</f>
        <v>500</v>
      </c>
    </row>
    <row r="25" spans="1:9">
      <c r="A25" s="19">
        <v>12</v>
      </c>
      <c r="B25" s="35" t="s">
        <v>36</v>
      </c>
      <c r="C25" s="15" t="s">
        <v>22</v>
      </c>
      <c r="D25" s="37">
        <v>119.4</v>
      </c>
      <c r="E25" s="37">
        <v>180</v>
      </c>
      <c r="F25" s="37">
        <v>208</v>
      </c>
      <c r="G25" s="40">
        <v>180</v>
      </c>
      <c r="H25" s="37">
        <v>180</v>
      </c>
      <c r="I25" s="38">
        <f>(H25+G25+F25+E25+D25)/5</f>
        <v>173.48</v>
      </c>
    </row>
    <row r="26" spans="1:9">
      <c r="A26" s="19"/>
      <c r="B26" s="36" t="s">
        <v>31</v>
      </c>
      <c r="C26" s="15"/>
      <c r="D26" s="37"/>
      <c r="E26" s="37"/>
      <c r="F26" s="37"/>
      <c r="G26" s="40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>
        <v>675</v>
      </c>
      <c r="F27" s="37">
        <v>683</v>
      </c>
      <c r="G27" s="40">
        <v>600</v>
      </c>
      <c r="H27" s="37">
        <v>350</v>
      </c>
      <c r="I27" s="38">
        <f>(H27+G27+F27+E27)/4</f>
        <v>577</v>
      </c>
    </row>
    <row r="28" spans="1:9">
      <c r="A28" s="19">
        <v>14</v>
      </c>
      <c r="B28" s="35" t="s">
        <v>34</v>
      </c>
      <c r="C28" s="15" t="s">
        <v>22</v>
      </c>
      <c r="D28" s="37">
        <v>263.5</v>
      </c>
      <c r="E28" s="37">
        <v>325</v>
      </c>
      <c r="F28" s="37"/>
      <c r="G28" s="40">
        <v>330</v>
      </c>
      <c r="H28" s="37">
        <v>350</v>
      </c>
      <c r="I28" s="38">
        <f>(H28+G28+E28+D28)/4</f>
        <v>317.125</v>
      </c>
    </row>
    <row r="29" spans="1:9">
      <c r="A29" s="19">
        <v>15</v>
      </c>
      <c r="B29" s="35" t="s">
        <v>35</v>
      </c>
      <c r="C29" s="15" t="s">
        <v>22</v>
      </c>
      <c r="D29" s="37">
        <v>200</v>
      </c>
      <c r="E29" s="37">
        <v>200</v>
      </c>
      <c r="F29" s="37"/>
      <c r="G29" s="40">
        <v>150</v>
      </c>
      <c r="H29" s="37"/>
      <c r="I29" s="38">
        <f>(G29+E29+D29)/3</f>
        <v>183.33333333333334</v>
      </c>
    </row>
    <row r="30" spans="1:9">
      <c r="A30" s="19">
        <v>16</v>
      </c>
      <c r="B30" s="35" t="s">
        <v>32</v>
      </c>
      <c r="C30" s="15" t="s">
        <v>22</v>
      </c>
      <c r="D30" s="37">
        <v>185</v>
      </c>
      <c r="E30" s="37">
        <v>275</v>
      </c>
      <c r="F30" s="37">
        <v>269</v>
      </c>
      <c r="G30" s="40">
        <v>250</v>
      </c>
      <c r="H30" s="37">
        <v>150</v>
      </c>
      <c r="I30" s="38">
        <f>(H30+G30+F30+E30+D30)/5</f>
        <v>225.8</v>
      </c>
    </row>
    <row r="31" spans="1:9">
      <c r="A31" s="19"/>
      <c r="B31" s="36" t="s">
        <v>27</v>
      </c>
      <c r="C31" s="14"/>
      <c r="D31" s="37"/>
      <c r="E31" s="37"/>
      <c r="F31" s="37"/>
      <c r="G31" s="40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64.900000000000006</v>
      </c>
      <c r="E32" s="37">
        <v>72</v>
      </c>
      <c r="F32" s="37">
        <v>65</v>
      </c>
      <c r="G32" s="40"/>
      <c r="H32" s="37">
        <v>54</v>
      </c>
      <c r="I32" s="38">
        <f>(H32+F32+E32+D32)/4</f>
        <v>63.975000000000001</v>
      </c>
    </row>
    <row r="33" spans="1:10">
      <c r="A33" s="19">
        <v>18</v>
      </c>
      <c r="B33" s="35" t="s">
        <v>58</v>
      </c>
      <c r="C33" s="15" t="s">
        <v>24</v>
      </c>
      <c r="D33" s="37">
        <v>42.5</v>
      </c>
      <c r="E33" s="37">
        <v>30</v>
      </c>
      <c r="F33" s="37">
        <v>33</v>
      </c>
      <c r="G33" s="40"/>
      <c r="H33" s="37">
        <v>40</v>
      </c>
      <c r="I33" s="38">
        <f t="shared" ref="I33:I34" si="2">(H33+F33+E33+D33)/4</f>
        <v>36.375</v>
      </c>
    </row>
    <row r="34" spans="1:10">
      <c r="A34" s="19">
        <v>19</v>
      </c>
      <c r="B34" s="35" t="s">
        <v>23</v>
      </c>
      <c r="C34" s="15" t="s">
        <v>24</v>
      </c>
      <c r="D34" s="37">
        <v>140</v>
      </c>
      <c r="E34" s="37">
        <v>163</v>
      </c>
      <c r="F34" s="37">
        <v>143</v>
      </c>
      <c r="G34" s="40"/>
      <c r="H34" s="37">
        <v>125</v>
      </c>
      <c r="I34" s="38">
        <f t="shared" si="2"/>
        <v>142.75</v>
      </c>
    </row>
    <row r="35" spans="1:10">
      <c r="A35" s="19"/>
      <c r="B35" s="36" t="s">
        <v>28</v>
      </c>
      <c r="C35" s="14"/>
      <c r="D35" s="37"/>
      <c r="E35" s="37"/>
      <c r="F35" s="37"/>
      <c r="G35" s="40"/>
      <c r="H35" s="37"/>
      <c r="I35" s="38"/>
    </row>
    <row r="36" spans="1:10">
      <c r="A36" s="19">
        <v>20</v>
      </c>
      <c r="B36" s="35" t="s">
        <v>51</v>
      </c>
      <c r="C36" s="15" t="s">
        <v>22</v>
      </c>
      <c r="D36" s="37"/>
      <c r="E36" s="37"/>
      <c r="F36" s="37"/>
      <c r="G36" s="40"/>
      <c r="H36" s="37"/>
      <c r="I36" s="38">
        <v>73.7</v>
      </c>
    </row>
    <row r="37" spans="1:10">
      <c r="A37" s="19">
        <v>21</v>
      </c>
      <c r="B37" s="35" t="s">
        <v>52</v>
      </c>
      <c r="C37" s="15" t="s">
        <v>25</v>
      </c>
      <c r="D37" s="37">
        <v>90</v>
      </c>
      <c r="E37" s="37">
        <v>130</v>
      </c>
      <c r="F37" s="37">
        <v>120</v>
      </c>
      <c r="G37" s="40"/>
      <c r="H37" s="37">
        <v>100</v>
      </c>
      <c r="I37" s="38">
        <f>(H37+F37+E37+D37)/4</f>
        <v>110</v>
      </c>
      <c r="J37" s="42"/>
    </row>
    <row r="38" spans="1:10">
      <c r="A38" s="19">
        <v>22</v>
      </c>
      <c r="B38" s="35" t="s">
        <v>5</v>
      </c>
      <c r="C38" s="15" t="s">
        <v>25</v>
      </c>
      <c r="D38" s="37">
        <v>52.9</v>
      </c>
      <c r="E38" s="37">
        <v>79</v>
      </c>
      <c r="F38" s="37">
        <v>75</v>
      </c>
      <c r="G38" s="40"/>
      <c r="H38" s="37">
        <v>66</v>
      </c>
      <c r="I38" s="38">
        <f t="shared" ref="I38:I39" si="3">(H38+F38+E38+D38)/4</f>
        <v>68.224999999999994</v>
      </c>
      <c r="J38" s="42"/>
    </row>
    <row r="39" spans="1:10">
      <c r="A39" s="19">
        <v>23</v>
      </c>
      <c r="B39" s="35" t="s">
        <v>26</v>
      </c>
      <c r="C39" s="15" t="s">
        <v>50</v>
      </c>
      <c r="D39" s="37">
        <v>52.6</v>
      </c>
      <c r="E39" s="37">
        <v>51.5</v>
      </c>
      <c r="F39" s="37">
        <v>59</v>
      </c>
      <c r="G39" s="40"/>
      <c r="H39" s="37">
        <v>50</v>
      </c>
      <c r="I39" s="38">
        <f t="shared" si="3"/>
        <v>53.274999999999999</v>
      </c>
      <c r="J39" s="42"/>
    </row>
    <row r="40" spans="1:10">
      <c r="A40" s="19">
        <v>24</v>
      </c>
      <c r="B40" s="35" t="s">
        <v>18</v>
      </c>
      <c r="C40" s="15" t="s">
        <v>59</v>
      </c>
      <c r="D40" s="37">
        <v>82</v>
      </c>
      <c r="E40" s="37">
        <v>78.2</v>
      </c>
      <c r="F40" s="37">
        <v>82</v>
      </c>
      <c r="G40" s="40"/>
      <c r="H40" s="37"/>
      <c r="I40" s="38">
        <f>(F40+E40+D40)/3</f>
        <v>80.733333333333334</v>
      </c>
      <c r="J40" s="42"/>
    </row>
    <row r="41" spans="1:10">
      <c r="A41" s="19">
        <v>25</v>
      </c>
      <c r="B41" s="35" t="s">
        <v>54</v>
      </c>
      <c r="C41" s="15" t="s">
        <v>60</v>
      </c>
      <c r="D41" s="37"/>
      <c r="E41" s="37">
        <v>75</v>
      </c>
      <c r="F41" s="37">
        <v>78</v>
      </c>
      <c r="G41" s="40">
        <v>49</v>
      </c>
      <c r="H41" s="37"/>
      <c r="I41" s="38">
        <f>(G41+F41+E41)/3</f>
        <v>67.333333333333329</v>
      </c>
      <c r="J41" s="42"/>
    </row>
    <row r="42" spans="1:10">
      <c r="A42" s="19"/>
      <c r="B42" s="35" t="s">
        <v>53</v>
      </c>
      <c r="C42" s="15" t="s">
        <v>22</v>
      </c>
      <c r="D42" s="37">
        <v>439</v>
      </c>
      <c r="E42" s="37">
        <v>507</v>
      </c>
      <c r="F42" s="37">
        <v>422</v>
      </c>
      <c r="G42" s="40"/>
      <c r="H42" s="37">
        <v>500</v>
      </c>
      <c r="I42" s="38">
        <f>SUM(D42:H42)/4</f>
        <v>467</v>
      </c>
      <c r="J42" s="42"/>
    </row>
    <row r="43" spans="1:10">
      <c r="A43" s="19"/>
      <c r="B43" s="36" t="s">
        <v>43</v>
      </c>
      <c r="C43" s="15"/>
      <c r="D43" s="37"/>
      <c r="E43" s="37"/>
      <c r="F43" s="37"/>
      <c r="G43" s="40"/>
      <c r="H43" s="37"/>
      <c r="I43" s="38"/>
      <c r="J43" s="42"/>
    </row>
    <row r="44" spans="1:10">
      <c r="A44" s="19">
        <v>26</v>
      </c>
      <c r="B44" s="35" t="s">
        <v>11</v>
      </c>
      <c r="C44" s="15" t="s">
        <v>22</v>
      </c>
      <c r="D44" s="37">
        <v>60</v>
      </c>
      <c r="E44" s="37">
        <v>50</v>
      </c>
      <c r="F44" s="37">
        <v>60</v>
      </c>
      <c r="G44" s="40"/>
      <c r="H44" s="37">
        <v>46</v>
      </c>
      <c r="I44" s="38">
        <f>SUM(D44:H44)/4</f>
        <v>54</v>
      </c>
      <c r="J44" s="42"/>
    </row>
    <row r="45" spans="1:10">
      <c r="A45" s="19">
        <v>27</v>
      </c>
      <c r="B45" s="35" t="s">
        <v>19</v>
      </c>
      <c r="C45" s="15" t="s">
        <v>22</v>
      </c>
      <c r="D45" s="37">
        <v>60</v>
      </c>
      <c r="E45" s="37">
        <v>58</v>
      </c>
      <c r="F45" s="37">
        <v>70</v>
      </c>
      <c r="G45" s="40"/>
      <c r="H45" s="37">
        <v>50</v>
      </c>
      <c r="I45" s="38">
        <f t="shared" ref="I45:I48" si="4">SUM(D45:H45)/4</f>
        <v>59.5</v>
      </c>
      <c r="J45" s="42"/>
    </row>
    <row r="46" spans="1:10">
      <c r="A46" s="19">
        <v>28</v>
      </c>
      <c r="B46" s="35" t="s">
        <v>13</v>
      </c>
      <c r="C46" s="15" t="s">
        <v>22</v>
      </c>
      <c r="D46" s="37">
        <v>270</v>
      </c>
      <c r="E46" s="37">
        <v>270</v>
      </c>
      <c r="F46" s="37">
        <v>300</v>
      </c>
      <c r="G46" s="40"/>
      <c r="H46" s="37">
        <v>270</v>
      </c>
      <c r="I46" s="38">
        <f t="shared" si="4"/>
        <v>277.5</v>
      </c>
      <c r="J46" s="42"/>
    </row>
    <row r="47" spans="1:10">
      <c r="A47" s="19">
        <v>29</v>
      </c>
      <c r="B47" s="35" t="s">
        <v>14</v>
      </c>
      <c r="C47" s="15" t="s">
        <v>22</v>
      </c>
      <c r="D47" s="37">
        <v>270</v>
      </c>
      <c r="E47" s="37">
        <v>270</v>
      </c>
      <c r="F47" s="37">
        <v>200</v>
      </c>
      <c r="G47" s="40"/>
      <c r="H47" s="37">
        <v>250</v>
      </c>
      <c r="I47" s="38">
        <f t="shared" si="4"/>
        <v>247.5</v>
      </c>
      <c r="J47" s="42"/>
    </row>
    <row r="48" spans="1:10">
      <c r="A48" s="19">
        <v>30</v>
      </c>
      <c r="B48" s="35" t="s">
        <v>45</v>
      </c>
      <c r="C48" s="15" t="s">
        <v>22</v>
      </c>
      <c r="D48" s="37">
        <v>55</v>
      </c>
      <c r="E48" s="37">
        <v>80</v>
      </c>
      <c r="F48" s="37">
        <v>90</v>
      </c>
      <c r="G48" s="40"/>
      <c r="H48" s="37">
        <v>80</v>
      </c>
      <c r="I48" s="38">
        <f t="shared" si="4"/>
        <v>76.25</v>
      </c>
      <c r="J48" s="42"/>
    </row>
    <row r="49" spans="1:10">
      <c r="A49" s="19">
        <v>31</v>
      </c>
      <c r="B49" s="35" t="s">
        <v>44</v>
      </c>
      <c r="C49" s="15" t="s">
        <v>22</v>
      </c>
      <c r="D49" s="37">
        <v>30</v>
      </c>
      <c r="E49" s="37">
        <v>50</v>
      </c>
      <c r="F49" s="37">
        <v>65</v>
      </c>
      <c r="G49" s="40">
        <v>60</v>
      </c>
      <c r="H49" s="37">
        <v>45</v>
      </c>
      <c r="I49" s="38">
        <f>SUM(D49:H49)/5</f>
        <v>50</v>
      </c>
      <c r="J49" s="42"/>
    </row>
    <row r="50" spans="1:10">
      <c r="A50" s="19"/>
      <c r="B50" s="36" t="s">
        <v>46</v>
      </c>
      <c r="C50" s="15"/>
      <c r="D50" s="37"/>
      <c r="E50" s="37"/>
      <c r="F50" s="37"/>
      <c r="G50" s="40"/>
      <c r="H50" s="37"/>
      <c r="I50" s="38"/>
      <c r="J50" s="42"/>
    </row>
    <row r="51" spans="1:10">
      <c r="A51" s="19">
        <v>32</v>
      </c>
      <c r="B51" s="35" t="s">
        <v>12</v>
      </c>
      <c r="C51" s="16" t="s">
        <v>22</v>
      </c>
      <c r="D51" s="37">
        <v>150</v>
      </c>
      <c r="E51" s="37">
        <v>180</v>
      </c>
      <c r="F51" s="37">
        <v>160</v>
      </c>
      <c r="G51" s="40">
        <v>250</v>
      </c>
      <c r="H51" s="37">
        <v>150</v>
      </c>
      <c r="I51" s="38">
        <f t="shared" ref="I51:I56" si="5">SUM(D51:H51)/5</f>
        <v>178</v>
      </c>
      <c r="J51" s="42"/>
    </row>
    <row r="52" spans="1:10">
      <c r="A52" s="19">
        <v>33</v>
      </c>
      <c r="B52" s="35" t="s">
        <v>15</v>
      </c>
      <c r="C52" s="16" t="s">
        <v>47</v>
      </c>
      <c r="D52" s="37">
        <v>180</v>
      </c>
      <c r="E52" s="37">
        <v>200</v>
      </c>
      <c r="F52" s="37">
        <v>200</v>
      </c>
      <c r="G52" s="40">
        <v>180</v>
      </c>
      <c r="H52" s="37">
        <v>165</v>
      </c>
      <c r="I52" s="38">
        <f t="shared" si="5"/>
        <v>185</v>
      </c>
      <c r="J52" s="42"/>
    </row>
    <row r="53" spans="1:10">
      <c r="A53" s="19">
        <v>34</v>
      </c>
      <c r="B53" s="35" t="s">
        <v>48</v>
      </c>
      <c r="C53" s="17" t="s">
        <v>22</v>
      </c>
      <c r="D53" s="37">
        <v>170</v>
      </c>
      <c r="E53" s="37">
        <v>170</v>
      </c>
      <c r="F53" s="37">
        <v>180</v>
      </c>
      <c r="G53" s="40">
        <v>200</v>
      </c>
      <c r="H53" s="37">
        <v>160</v>
      </c>
      <c r="I53" s="38">
        <f t="shared" si="5"/>
        <v>176</v>
      </c>
      <c r="J53" s="42"/>
    </row>
    <row r="54" spans="1:10">
      <c r="A54" s="19"/>
      <c r="B54" s="35"/>
      <c r="C54" s="15"/>
      <c r="D54" s="37"/>
      <c r="E54" s="37"/>
      <c r="F54" s="37"/>
      <c r="G54" s="40"/>
      <c r="H54" s="37"/>
      <c r="I54" s="38"/>
      <c r="J54" s="42"/>
    </row>
    <row r="55" spans="1:10">
      <c r="A55" s="19">
        <v>35</v>
      </c>
      <c r="B55" s="35" t="s">
        <v>6</v>
      </c>
      <c r="C55" s="15" t="s">
        <v>49</v>
      </c>
      <c r="D55" s="37">
        <v>83.4</v>
      </c>
      <c r="E55" s="37">
        <v>92</v>
      </c>
      <c r="F55" s="37">
        <v>88</v>
      </c>
      <c r="G55" s="40">
        <v>75</v>
      </c>
      <c r="H55" s="37">
        <v>80</v>
      </c>
      <c r="I55" s="38">
        <f t="shared" si="5"/>
        <v>83.679999999999993</v>
      </c>
      <c r="J55" s="42"/>
    </row>
    <row r="56" spans="1:10">
      <c r="A56" s="19">
        <v>36</v>
      </c>
      <c r="B56" s="35" t="s">
        <v>7</v>
      </c>
      <c r="C56" s="15" t="s">
        <v>22</v>
      </c>
      <c r="D56" s="37">
        <v>70.2</v>
      </c>
      <c r="E56" s="37">
        <v>76.8</v>
      </c>
      <c r="F56" s="37">
        <v>76</v>
      </c>
      <c r="G56" s="40">
        <v>70</v>
      </c>
      <c r="H56" s="37">
        <v>70</v>
      </c>
      <c r="I56" s="38">
        <f t="shared" si="5"/>
        <v>72.599999999999994</v>
      </c>
      <c r="J56" s="42"/>
    </row>
    <row r="57" spans="1:10">
      <c r="A57" s="19">
        <v>37</v>
      </c>
      <c r="B57" s="35" t="s">
        <v>8</v>
      </c>
      <c r="C57" s="15" t="s">
        <v>22</v>
      </c>
      <c r="D57" s="37">
        <v>32.5</v>
      </c>
      <c r="E57" s="37">
        <v>38</v>
      </c>
      <c r="F57" s="37">
        <v>25</v>
      </c>
      <c r="G57" s="40"/>
      <c r="H57" s="37">
        <v>25</v>
      </c>
      <c r="I57" s="38">
        <f>SUM(D57:H57)/4</f>
        <v>30.125</v>
      </c>
      <c r="J57" s="42"/>
    </row>
    <row r="58" spans="1:10">
      <c r="A58" s="19">
        <v>38</v>
      </c>
      <c r="B58" s="35" t="s">
        <v>55</v>
      </c>
      <c r="C58" s="15" t="s">
        <v>61</v>
      </c>
      <c r="D58" s="37">
        <v>49</v>
      </c>
      <c r="E58" s="37">
        <v>55</v>
      </c>
      <c r="F58" s="37">
        <v>62</v>
      </c>
      <c r="G58" s="40"/>
      <c r="H58" s="37">
        <v>50</v>
      </c>
      <c r="I58" s="38">
        <f>SUM(D58:H58)/4</f>
        <v>54</v>
      </c>
      <c r="J58" s="42"/>
    </row>
    <row r="59" spans="1:10">
      <c r="C59" s="30"/>
    </row>
    <row r="60" spans="1:10">
      <c r="C60" s="41"/>
      <c r="I60" s="42"/>
    </row>
    <row r="61" spans="1:10">
      <c r="C61" s="30"/>
    </row>
    <row r="62" spans="1:10">
      <c r="C62" s="30"/>
    </row>
    <row r="63" spans="1:10">
      <c r="C63" s="30"/>
    </row>
    <row r="64" spans="1:10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30"/>
    </row>
    <row r="72" spans="3:3">
      <c r="C72" s="30"/>
    </row>
    <row r="73" spans="3:3">
      <c r="C73" s="30"/>
    </row>
    <row r="74" spans="3:3">
      <c r="C74" s="30"/>
    </row>
    <row r="75" spans="3:3">
      <c r="C75" s="30"/>
    </row>
    <row r="76" spans="3:3">
      <c r="C76" s="30"/>
    </row>
    <row r="77" spans="3:3">
      <c r="C77" s="30"/>
    </row>
    <row r="78" spans="3:3">
      <c r="C78" s="30"/>
    </row>
    <row r="79" spans="3:3">
      <c r="C79" s="30"/>
    </row>
    <row r="80" spans="3:3">
      <c r="C80" s="30"/>
    </row>
    <row r="81" spans="3:3">
      <c r="C81" s="30"/>
    </row>
    <row r="82" spans="3:3">
      <c r="C82" s="30"/>
    </row>
    <row r="83" spans="3:3">
      <c r="C83" s="30"/>
    </row>
    <row r="84" spans="3:3">
      <c r="C84" s="30"/>
    </row>
    <row r="85" spans="3:3">
      <c r="C85" s="30"/>
    </row>
    <row r="86" spans="3:3">
      <c r="C86" s="30"/>
    </row>
    <row r="87" spans="3:3">
      <c r="C87" s="30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topLeftCell="A19" workbookViewId="0">
      <selection activeCell="M36" sqref="M36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101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42</v>
      </c>
      <c r="E11" s="37">
        <v>41</v>
      </c>
      <c r="F11" s="37">
        <v>41</v>
      </c>
      <c r="G11" s="19"/>
      <c r="H11" s="37">
        <v>38</v>
      </c>
      <c r="I11" s="38">
        <f>(D11+E11+F11+H11)/4</f>
        <v>40.5</v>
      </c>
    </row>
    <row r="12" spans="1:10">
      <c r="A12" s="19">
        <v>2</v>
      </c>
      <c r="B12" s="35" t="s">
        <v>39</v>
      </c>
      <c r="C12" s="15" t="s">
        <v>24</v>
      </c>
      <c r="D12" s="37">
        <v>40.200000000000003</v>
      </c>
      <c r="E12" s="37">
        <v>41</v>
      </c>
      <c r="F12" s="37">
        <v>40</v>
      </c>
      <c r="G12" s="19"/>
      <c r="H12" s="37">
        <v>38</v>
      </c>
      <c r="I12" s="38">
        <f t="shared" ref="I12:I14" si="0">(D12+E12+F12+H12)/4</f>
        <v>39.799999999999997</v>
      </c>
    </row>
    <row r="13" spans="1:10">
      <c r="A13" s="19">
        <v>3</v>
      </c>
      <c r="B13" s="35" t="s">
        <v>40</v>
      </c>
      <c r="C13" s="15" t="s">
        <v>24</v>
      </c>
      <c r="D13" s="37">
        <v>42.9</v>
      </c>
      <c r="E13" s="37">
        <v>39</v>
      </c>
      <c r="F13" s="37">
        <v>41</v>
      </c>
      <c r="G13" s="19"/>
      <c r="H13" s="37">
        <v>38</v>
      </c>
      <c r="I13" s="38">
        <f t="shared" si="0"/>
        <v>40.225000000000001</v>
      </c>
    </row>
    <row r="14" spans="1:10">
      <c r="A14" s="19">
        <v>4</v>
      </c>
      <c r="B14" s="35" t="s">
        <v>29</v>
      </c>
      <c r="C14" s="15" t="s">
        <v>56</v>
      </c>
      <c r="D14" s="37">
        <v>80.3</v>
      </c>
      <c r="E14" s="37">
        <v>76</v>
      </c>
      <c r="F14" s="37">
        <v>79</v>
      </c>
      <c r="G14" s="19"/>
      <c r="H14" s="37">
        <v>70</v>
      </c>
      <c r="I14" s="38">
        <f t="shared" si="0"/>
        <v>76.325000000000003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9"/>
    </row>
    <row r="16" spans="1:10">
      <c r="A16" s="19">
        <v>5</v>
      </c>
      <c r="B16" s="35" t="s">
        <v>9</v>
      </c>
      <c r="C16" s="15" t="s">
        <v>57</v>
      </c>
      <c r="D16" s="37">
        <v>49.2</v>
      </c>
      <c r="E16" s="37">
        <v>53</v>
      </c>
      <c r="F16" s="37">
        <v>57</v>
      </c>
      <c r="G16" s="19"/>
      <c r="H16" s="37">
        <v>48</v>
      </c>
      <c r="I16" s="39">
        <f>(D16+E16+F16+H16)/4</f>
        <v>51.8</v>
      </c>
    </row>
    <row r="17" spans="1:9">
      <c r="A17" s="19">
        <v>6</v>
      </c>
      <c r="B17" s="35" t="s">
        <v>10</v>
      </c>
      <c r="C17" s="15" t="s">
        <v>57</v>
      </c>
      <c r="D17" s="37">
        <v>56.2</v>
      </c>
      <c r="E17" s="37">
        <v>53</v>
      </c>
      <c r="F17" s="37"/>
      <c r="G17" s="19"/>
      <c r="H17" s="37">
        <v>48</v>
      </c>
      <c r="I17" s="38">
        <f>(D17+E17+H17)/3</f>
        <v>52.4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87.3</v>
      </c>
      <c r="E19" s="37">
        <v>60</v>
      </c>
      <c r="F19" s="37">
        <v>57</v>
      </c>
      <c r="G19" s="19">
        <v>75</v>
      </c>
      <c r="H19" s="37">
        <v>75</v>
      </c>
      <c r="I19" s="38">
        <f>SUM(D19:H19)/5</f>
        <v>70.86</v>
      </c>
    </row>
    <row r="20" spans="1:9">
      <c r="A20" s="19">
        <v>8</v>
      </c>
      <c r="B20" s="35" t="s">
        <v>17</v>
      </c>
      <c r="C20" s="15" t="s">
        <v>22</v>
      </c>
      <c r="D20" s="37">
        <v>87.3</v>
      </c>
      <c r="E20" s="37">
        <v>90</v>
      </c>
      <c r="F20" s="37">
        <v>73</v>
      </c>
      <c r="G20" s="19">
        <v>75</v>
      </c>
      <c r="H20" s="37">
        <v>75</v>
      </c>
      <c r="I20" s="38">
        <f>(H20+G20+F20+E20+D20)/5</f>
        <v>80.06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/>
      <c r="E22" s="37">
        <v>305</v>
      </c>
      <c r="F22" s="37">
        <v>375</v>
      </c>
      <c r="G22" s="37">
        <v>350</v>
      </c>
      <c r="H22" s="37">
        <v>380</v>
      </c>
      <c r="I22" s="38">
        <f>(H22+G22+F22+E22)/4</f>
        <v>352.5</v>
      </c>
    </row>
    <row r="23" spans="1:9">
      <c r="A23" s="19">
        <v>10</v>
      </c>
      <c r="B23" s="35" t="s">
        <v>2</v>
      </c>
      <c r="C23" s="15" t="s">
        <v>22</v>
      </c>
      <c r="D23" s="37">
        <v>300</v>
      </c>
      <c r="E23" s="37">
        <v>310</v>
      </c>
      <c r="F23" s="37">
        <v>370</v>
      </c>
      <c r="G23" s="37">
        <v>400</v>
      </c>
      <c r="H23" s="37">
        <v>380</v>
      </c>
      <c r="I23" s="38">
        <f>(H23+G23+F23+E23+D23)/5</f>
        <v>352</v>
      </c>
    </row>
    <row r="24" spans="1:9">
      <c r="A24" s="19">
        <v>11</v>
      </c>
      <c r="B24" s="35" t="s">
        <v>3</v>
      </c>
      <c r="C24" s="15" t="s">
        <v>22</v>
      </c>
      <c r="D24" s="37"/>
      <c r="E24" s="37">
        <v>500</v>
      </c>
      <c r="F24" s="37"/>
      <c r="G24" s="37">
        <v>400</v>
      </c>
      <c r="H24" s="37"/>
      <c r="I24" s="38">
        <f>(G24+E24+D24)/2</f>
        <v>450</v>
      </c>
    </row>
    <row r="25" spans="1:9">
      <c r="A25" s="19">
        <v>12</v>
      </c>
      <c r="B25" s="35" t="s">
        <v>36</v>
      </c>
      <c r="C25" s="15" t="s">
        <v>22</v>
      </c>
      <c r="D25" s="37"/>
      <c r="E25" s="37">
        <v>170</v>
      </c>
      <c r="F25" s="37">
        <v>163</v>
      </c>
      <c r="G25" s="37">
        <v>190</v>
      </c>
      <c r="H25" s="37">
        <v>165</v>
      </c>
      <c r="I25" s="38">
        <f>(H25+G25+F25+E25)/4</f>
        <v>172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>
        <v>675</v>
      </c>
      <c r="F27" s="37">
        <v>450</v>
      </c>
      <c r="G27" s="37">
        <v>650</v>
      </c>
      <c r="H27" s="37">
        <v>350</v>
      </c>
      <c r="I27" s="38">
        <f>(H27+G27+F27+E27)/4</f>
        <v>531.25</v>
      </c>
    </row>
    <row r="28" spans="1:9">
      <c r="A28" s="19">
        <v>14</v>
      </c>
      <c r="B28" s="35" t="s">
        <v>34</v>
      </c>
      <c r="C28" s="15" t="s">
        <v>22</v>
      </c>
      <c r="D28" s="37">
        <v>350</v>
      </c>
      <c r="E28" s="37"/>
      <c r="F28" s="37"/>
      <c r="G28" s="37"/>
      <c r="H28" s="37"/>
      <c r="I28" s="38">
        <f>D28</f>
        <v>350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150</v>
      </c>
      <c r="H29" s="37"/>
      <c r="I29" s="38">
        <f>G29</f>
        <v>150</v>
      </c>
    </row>
    <row r="30" spans="1:9">
      <c r="A30" s="19">
        <v>16</v>
      </c>
      <c r="B30" s="35" t="s">
        <v>32</v>
      </c>
      <c r="C30" s="15" t="s">
        <v>22</v>
      </c>
      <c r="D30" s="37">
        <v>185</v>
      </c>
      <c r="E30" s="37">
        <v>275</v>
      </c>
      <c r="F30" s="37">
        <v>269</v>
      </c>
      <c r="G30" s="37">
        <v>250</v>
      </c>
      <c r="H30" s="37">
        <v>230</v>
      </c>
      <c r="I30" s="38">
        <f>(H30+G30+F30+E30+D30)/5</f>
        <v>241.8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68.8</v>
      </c>
      <c r="E32" s="37">
        <v>72</v>
      </c>
      <c r="F32" s="37">
        <v>72</v>
      </c>
      <c r="G32" s="37"/>
      <c r="H32" s="37">
        <v>57</v>
      </c>
      <c r="I32" s="38">
        <f>(H32+F32+E32+D32)/4</f>
        <v>67.45</v>
      </c>
    </row>
    <row r="33" spans="1:10">
      <c r="A33" s="19">
        <v>18</v>
      </c>
      <c r="B33" s="35" t="s">
        <v>58</v>
      </c>
      <c r="C33" s="15" t="s">
        <v>24</v>
      </c>
      <c r="D33" s="37">
        <v>29.4</v>
      </c>
      <c r="E33" s="37">
        <v>30</v>
      </c>
      <c r="F33" s="37">
        <v>32</v>
      </c>
      <c r="G33" s="37"/>
      <c r="H33" s="37">
        <v>40</v>
      </c>
      <c r="I33" s="38">
        <f t="shared" ref="I33:I34" si="1">(H33+F33+E33+D33)/4</f>
        <v>32.85</v>
      </c>
    </row>
    <row r="34" spans="1:10">
      <c r="A34" s="19">
        <v>19</v>
      </c>
      <c r="B34" s="35" t="s">
        <v>23</v>
      </c>
      <c r="C34" s="15" t="s">
        <v>24</v>
      </c>
      <c r="D34" s="37">
        <v>140</v>
      </c>
      <c r="E34" s="37">
        <v>163</v>
      </c>
      <c r="F34" s="37">
        <v>143</v>
      </c>
      <c r="G34" s="37"/>
      <c r="H34" s="37">
        <v>125</v>
      </c>
      <c r="I34" s="38">
        <f t="shared" si="1"/>
        <v>142.75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88.6</v>
      </c>
      <c r="E36" s="37"/>
      <c r="F36" s="37">
        <v>75</v>
      </c>
      <c r="G36" s="37"/>
      <c r="H36" s="37">
        <v>95</v>
      </c>
      <c r="I36" s="38">
        <f>(H36+F36+D36)/3</f>
        <v>86.2</v>
      </c>
    </row>
    <row r="37" spans="1:10">
      <c r="A37" s="19">
        <v>21</v>
      </c>
      <c r="B37" s="35" t="s">
        <v>52</v>
      </c>
      <c r="C37" s="15" t="s">
        <v>25</v>
      </c>
      <c r="D37" s="37">
        <v>109.9</v>
      </c>
      <c r="E37" s="37">
        <v>124</v>
      </c>
      <c r="F37" s="37"/>
      <c r="G37" s="37">
        <v>110</v>
      </c>
      <c r="H37" s="37">
        <v>100</v>
      </c>
      <c r="I37" s="38">
        <f>(H37+G37+E37+D37)/4</f>
        <v>110.97499999999999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75.599999999999994</v>
      </c>
      <c r="E38" s="37">
        <v>72</v>
      </c>
      <c r="F38" s="37">
        <v>74</v>
      </c>
      <c r="G38" s="37"/>
      <c r="H38" s="37">
        <v>67</v>
      </c>
      <c r="I38" s="38">
        <f>(H38+F38+E38+D38)/4</f>
        <v>72.150000000000006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59.9</v>
      </c>
      <c r="E39" s="37">
        <v>56</v>
      </c>
      <c r="F39" s="37">
        <v>59</v>
      </c>
      <c r="G39" s="37"/>
      <c r="H39" s="37"/>
      <c r="I39" s="38">
        <f>(F39+E39+D39)/3</f>
        <v>58.300000000000004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2">(F40+E40+D40)/3</f>
        <v>80.599999999999994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79.2</v>
      </c>
      <c r="E41" s="37">
        <v>75.900000000000006</v>
      </c>
      <c r="F41" s="37">
        <v>78</v>
      </c>
      <c r="G41" s="37"/>
      <c r="H41" s="37"/>
      <c r="I41" s="38">
        <f t="shared" si="2"/>
        <v>77.7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457</v>
      </c>
      <c r="E42" s="37">
        <v>507</v>
      </c>
      <c r="F42" s="37">
        <v>507</v>
      </c>
      <c r="G42" s="37">
        <v>480</v>
      </c>
      <c r="H42" s="37">
        <v>390</v>
      </c>
      <c r="I42" s="38">
        <f>(H42+G42+F42+E42+D42)/5</f>
        <v>468.2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47</v>
      </c>
      <c r="E44" s="37">
        <v>50</v>
      </c>
      <c r="F44" s="37">
        <v>50</v>
      </c>
      <c r="G44" s="37"/>
      <c r="H44" s="37">
        <v>50</v>
      </c>
      <c r="I44" s="38">
        <f>(H44+F44+E44+D44)/4</f>
        <v>49.25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65</v>
      </c>
      <c r="E45" s="37">
        <v>50</v>
      </c>
      <c r="F45" s="37">
        <v>70</v>
      </c>
      <c r="G45" s="37"/>
      <c r="H45" s="37">
        <v>50</v>
      </c>
      <c r="I45" s="38">
        <f t="shared" ref="I45:I46" si="3">(H45+F45+E45+D45)/4</f>
        <v>58.75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85</v>
      </c>
      <c r="E46" s="37">
        <v>80</v>
      </c>
      <c r="F46" s="37">
        <v>90</v>
      </c>
      <c r="G46" s="37"/>
      <c r="H46" s="37">
        <v>85</v>
      </c>
      <c r="I46" s="38">
        <f t="shared" si="3"/>
        <v>85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55</v>
      </c>
      <c r="E47" s="37">
        <v>50</v>
      </c>
      <c r="F47" s="37">
        <v>60</v>
      </c>
      <c r="G47" s="37">
        <v>60</v>
      </c>
      <c r="H47" s="37">
        <v>47</v>
      </c>
      <c r="I47" s="38">
        <f>(H47+G47+F47+E47+D47)/5</f>
        <v>54.4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87.4</v>
      </c>
      <c r="E49" s="37">
        <v>96.6</v>
      </c>
      <c r="F49" s="37">
        <v>88</v>
      </c>
      <c r="G49" s="37">
        <v>82</v>
      </c>
      <c r="H49" s="37">
        <v>85</v>
      </c>
      <c r="I49" s="38">
        <f t="shared" ref="I49" si="4">(H49+G49+F49+E49+D49)/5</f>
        <v>87.8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70.400000000000006</v>
      </c>
      <c r="E50" s="37">
        <v>76.8</v>
      </c>
      <c r="F50" s="37">
        <v>75</v>
      </c>
      <c r="G50" s="37">
        <v>70</v>
      </c>
      <c r="H50" s="37">
        <v>70</v>
      </c>
      <c r="I50" s="38">
        <f>(H50+G50+F50+E50+D50)/5</f>
        <v>72.440000000000012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21.3</v>
      </c>
      <c r="E51" s="37">
        <v>36</v>
      </c>
      <c r="F51" s="37">
        <v>25</v>
      </c>
      <c r="G51" s="37"/>
      <c r="H51" s="37">
        <v>25</v>
      </c>
      <c r="I51" s="38">
        <f>(H51+F51+E51+D51)/4</f>
        <v>26.824999999999999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61.5</v>
      </c>
      <c r="E52" s="37">
        <v>62</v>
      </c>
      <c r="F52" s="37">
        <v>62</v>
      </c>
      <c r="G52" s="37"/>
      <c r="H52" s="37">
        <v>60</v>
      </c>
      <c r="I52" s="38">
        <f>(H52+G52+F52+E52+D52)/5</f>
        <v>49.1</v>
      </c>
      <c r="J52" s="27"/>
    </row>
    <row r="53" spans="1:10">
      <c r="C53" s="2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topLeftCell="A19" workbookViewId="0">
      <selection activeCell="L39" sqref="L39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103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42</v>
      </c>
      <c r="E11" s="37">
        <v>44</v>
      </c>
      <c r="F11" s="37">
        <v>43</v>
      </c>
      <c r="G11" s="19">
        <v>43</v>
      </c>
      <c r="H11" s="37">
        <v>42</v>
      </c>
      <c r="I11" s="38">
        <f>(H11+G11+F11+E11+D11)/5</f>
        <v>42.8</v>
      </c>
    </row>
    <row r="12" spans="1:10">
      <c r="A12" s="19">
        <v>2</v>
      </c>
      <c r="B12" s="35" t="s">
        <v>39</v>
      </c>
      <c r="C12" s="15" t="s">
        <v>24</v>
      </c>
      <c r="D12" s="37">
        <v>40.200000000000003</v>
      </c>
      <c r="E12" s="37">
        <v>42</v>
      </c>
      <c r="F12" s="37">
        <v>41</v>
      </c>
      <c r="G12" s="19"/>
      <c r="H12" s="37">
        <v>38</v>
      </c>
      <c r="I12" s="38">
        <f>(H12+F12+E12+D12)/4</f>
        <v>40.299999999999997</v>
      </c>
    </row>
    <row r="13" spans="1:10">
      <c r="A13" s="19">
        <v>3</v>
      </c>
      <c r="B13" s="35" t="s">
        <v>40</v>
      </c>
      <c r="C13" s="15" t="s">
        <v>24</v>
      </c>
      <c r="D13" s="37">
        <v>42.9</v>
      </c>
      <c r="E13" s="37">
        <v>39</v>
      </c>
      <c r="F13" s="37">
        <v>42</v>
      </c>
      <c r="G13" s="19"/>
      <c r="H13" s="37">
        <v>39</v>
      </c>
      <c r="I13" s="38">
        <f t="shared" ref="I13:I17" si="0">(H13+F13+E13+D13)/4</f>
        <v>40.725000000000001</v>
      </c>
    </row>
    <row r="14" spans="1:10">
      <c r="A14" s="19">
        <v>4</v>
      </c>
      <c r="B14" s="35" t="s">
        <v>29</v>
      </c>
      <c r="C14" s="15" t="s">
        <v>56</v>
      </c>
      <c r="D14" s="37">
        <v>80.3</v>
      </c>
      <c r="E14" s="37">
        <v>107</v>
      </c>
      <c r="F14" s="37">
        <v>107</v>
      </c>
      <c r="G14" s="19"/>
      <c r="H14" s="37">
        <v>70</v>
      </c>
      <c r="I14" s="38">
        <f t="shared" si="0"/>
        <v>91.075000000000003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49.9</v>
      </c>
      <c r="E16" s="37">
        <v>53</v>
      </c>
      <c r="F16" s="37">
        <v>48</v>
      </c>
      <c r="G16" s="19"/>
      <c r="H16" s="37">
        <v>47</v>
      </c>
      <c r="I16" s="38">
        <f t="shared" si="0"/>
        <v>49.475000000000001</v>
      </c>
    </row>
    <row r="17" spans="1:9">
      <c r="A17" s="19">
        <v>6</v>
      </c>
      <c r="B17" s="35" t="s">
        <v>10</v>
      </c>
      <c r="C17" s="15" t="s">
        <v>57</v>
      </c>
      <c r="D17" s="37">
        <v>56.2</v>
      </c>
      <c r="E17" s="37">
        <v>53</v>
      </c>
      <c r="F17" s="37">
        <v>50</v>
      </c>
      <c r="G17" s="19"/>
      <c r="H17" s="37">
        <v>48</v>
      </c>
      <c r="I17" s="38">
        <f t="shared" si="0"/>
        <v>51.8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87.3</v>
      </c>
      <c r="E19" s="37">
        <v>60</v>
      </c>
      <c r="F19" s="37">
        <v>54</v>
      </c>
      <c r="G19" s="19">
        <v>86</v>
      </c>
      <c r="H19" s="37">
        <v>70</v>
      </c>
      <c r="I19" s="38">
        <f>(H19+G19+F19+E19+D19)/5</f>
        <v>71.460000000000008</v>
      </c>
    </row>
    <row r="20" spans="1:9">
      <c r="A20" s="19">
        <v>8</v>
      </c>
      <c r="B20" s="35" t="s">
        <v>17</v>
      </c>
      <c r="C20" s="15" t="s">
        <v>22</v>
      </c>
      <c r="D20" s="37">
        <v>87.3</v>
      </c>
      <c r="E20" s="37">
        <v>90</v>
      </c>
      <c r="F20" s="37">
        <v>82</v>
      </c>
      <c r="G20" s="19">
        <v>86</v>
      </c>
      <c r="H20" s="37">
        <v>80</v>
      </c>
      <c r="I20" s="38">
        <f t="shared" ref="I20:I22" si="1">(H20+G20+F20+E20+D20)/5</f>
        <v>85.06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380</v>
      </c>
      <c r="E22" s="37">
        <v>305</v>
      </c>
      <c r="F22" s="37">
        <v>388</v>
      </c>
      <c r="G22" s="37">
        <v>380</v>
      </c>
      <c r="H22" s="37">
        <v>380</v>
      </c>
      <c r="I22" s="38">
        <f t="shared" si="1"/>
        <v>366.6</v>
      </c>
    </row>
    <row r="23" spans="1:9">
      <c r="A23" s="19">
        <v>10</v>
      </c>
      <c r="B23" s="35" t="s">
        <v>2</v>
      </c>
      <c r="C23" s="15" t="s">
        <v>22</v>
      </c>
      <c r="D23" s="37">
        <v>300</v>
      </c>
      <c r="E23" s="37">
        <v>310</v>
      </c>
      <c r="F23" s="37">
        <v>375</v>
      </c>
      <c r="G23" s="37">
        <v>400</v>
      </c>
      <c r="H23" s="37"/>
      <c r="I23" s="38">
        <f>(G23+F23+E23+D23)/4</f>
        <v>346.25</v>
      </c>
    </row>
    <row r="24" spans="1:9">
      <c r="A24" s="19">
        <v>11</v>
      </c>
      <c r="B24" s="35" t="s">
        <v>3</v>
      </c>
      <c r="C24" s="15" t="s">
        <v>22</v>
      </c>
      <c r="D24" s="37"/>
      <c r="E24" s="37">
        <v>500</v>
      </c>
      <c r="F24" s="37"/>
      <c r="G24" s="37">
        <v>500</v>
      </c>
      <c r="H24" s="37"/>
      <c r="I24" s="38">
        <f>(G24+E24)/2</f>
        <v>500</v>
      </c>
    </row>
    <row r="25" spans="1:9">
      <c r="A25" s="19">
        <v>12</v>
      </c>
      <c r="B25" s="35" t="s">
        <v>36</v>
      </c>
      <c r="C25" s="15" t="s">
        <v>22</v>
      </c>
      <c r="D25" s="37">
        <v>149.9</v>
      </c>
      <c r="E25" s="37">
        <v>170</v>
      </c>
      <c r="F25" s="37">
        <v>163</v>
      </c>
      <c r="G25" s="37">
        <v>190</v>
      </c>
      <c r="H25" s="37">
        <v>165</v>
      </c>
      <c r="I25" s="38">
        <f>(H25+G25+F25+E25+D25)/5</f>
        <v>167.57999999999998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>
        <v>675</v>
      </c>
      <c r="F27" s="37">
        <v>450</v>
      </c>
      <c r="G27" s="37">
        <v>650</v>
      </c>
      <c r="H27" s="37">
        <v>300</v>
      </c>
      <c r="I27" s="38">
        <f>(H27+G27+F27+E27)/4</f>
        <v>518.75</v>
      </c>
    </row>
    <row r="28" spans="1:9">
      <c r="A28" s="19">
        <v>14</v>
      </c>
      <c r="B28" s="35" t="s">
        <v>34</v>
      </c>
      <c r="C28" s="15" t="s">
        <v>22</v>
      </c>
      <c r="D28" s="37">
        <v>345</v>
      </c>
      <c r="E28" s="37"/>
      <c r="F28" s="37"/>
      <c r="G28" s="37">
        <v>650</v>
      </c>
      <c r="H28" s="37"/>
      <c r="I28" s="38">
        <f>(G28+D28)/2</f>
        <v>497.5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150</v>
      </c>
      <c r="H29" s="37"/>
      <c r="I29" s="38">
        <f>G29</f>
        <v>150</v>
      </c>
    </row>
    <row r="30" spans="1:9">
      <c r="A30" s="19">
        <v>16</v>
      </c>
      <c r="B30" s="35" t="s">
        <v>32</v>
      </c>
      <c r="C30" s="15" t="s">
        <v>22</v>
      </c>
      <c r="D30" s="37">
        <v>185</v>
      </c>
      <c r="E30" s="37">
        <v>275</v>
      </c>
      <c r="F30" s="37">
        <v>269</v>
      </c>
      <c r="G30" s="37">
        <v>260</v>
      </c>
      <c r="H30" s="37">
        <v>230</v>
      </c>
      <c r="I30" s="38">
        <f>(H30+G30+F30+E30+D30)/5</f>
        <v>243.8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68.8</v>
      </c>
      <c r="E32" s="37">
        <v>72</v>
      </c>
      <c r="F32" s="37">
        <v>72</v>
      </c>
      <c r="G32" s="37">
        <v>65</v>
      </c>
      <c r="H32" s="37">
        <v>57</v>
      </c>
      <c r="I32" s="38">
        <f>(H32+G32+F32+E32+D32)/5</f>
        <v>66.960000000000008</v>
      </c>
    </row>
    <row r="33" spans="1:10">
      <c r="A33" s="19">
        <v>18</v>
      </c>
      <c r="B33" s="35" t="s">
        <v>58</v>
      </c>
      <c r="C33" s="15" t="s">
        <v>24</v>
      </c>
      <c r="D33" s="37">
        <v>29.4</v>
      </c>
      <c r="E33" s="37">
        <v>30</v>
      </c>
      <c r="F33" s="37">
        <v>32</v>
      </c>
      <c r="G33" s="37"/>
      <c r="H33" s="37">
        <v>40</v>
      </c>
      <c r="I33" s="38">
        <f>(H33+F33+E33+D33)/4</f>
        <v>32.85</v>
      </c>
    </row>
    <row r="34" spans="1:10">
      <c r="A34" s="19">
        <v>19</v>
      </c>
      <c r="B34" s="35" t="s">
        <v>23</v>
      </c>
      <c r="C34" s="15" t="s">
        <v>24</v>
      </c>
      <c r="D34" s="37">
        <v>140</v>
      </c>
      <c r="E34" s="37">
        <v>163</v>
      </c>
      <c r="F34" s="37">
        <v>134</v>
      </c>
      <c r="G34" s="37">
        <v>130</v>
      </c>
      <c r="H34" s="37">
        <v>125</v>
      </c>
      <c r="I34" s="38">
        <f>(H34+G34+F34+E34+D34)/5</f>
        <v>138.4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105.5</v>
      </c>
      <c r="E36" s="37">
        <v>78</v>
      </c>
      <c r="F36" s="37">
        <v>101</v>
      </c>
      <c r="G36" s="37"/>
      <c r="H36" s="37">
        <v>95</v>
      </c>
      <c r="I36" s="38">
        <f>(H36+F36+E36+D36)/4</f>
        <v>94.875</v>
      </c>
    </row>
    <row r="37" spans="1:10">
      <c r="A37" s="19">
        <v>21</v>
      </c>
      <c r="B37" s="35" t="s">
        <v>52</v>
      </c>
      <c r="C37" s="15" t="s">
        <v>25</v>
      </c>
      <c r="D37" s="37">
        <v>109.9</v>
      </c>
      <c r="E37" s="37">
        <v>136</v>
      </c>
      <c r="F37" s="37">
        <v>113</v>
      </c>
      <c r="G37" s="37">
        <v>112</v>
      </c>
      <c r="H37" s="37">
        <v>90</v>
      </c>
      <c r="I37" s="38">
        <f>(H37+G37+F37+E37+D37)/5</f>
        <v>112.17999999999999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78</v>
      </c>
      <c r="E38" s="37">
        <v>72.400000000000006</v>
      </c>
      <c r="F38" s="37">
        <v>74</v>
      </c>
      <c r="G38" s="37"/>
      <c r="H38" s="37">
        <v>66</v>
      </c>
      <c r="I38" s="38">
        <f>(H38+F38+E38+D38)/4</f>
        <v>72.599999999999994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59.9</v>
      </c>
      <c r="E39" s="37">
        <v>57.5</v>
      </c>
      <c r="F39" s="37">
        <v>59</v>
      </c>
      <c r="G39" s="37"/>
      <c r="H39" s="37"/>
      <c r="I39" s="38">
        <f>(F39+E39+D39)/3</f>
        <v>58.800000000000004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2">(F40+E40+D40)/3</f>
        <v>80.599999999999994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81.2</v>
      </c>
      <c r="E41" s="37">
        <v>74.7</v>
      </c>
      <c r="F41" s="37">
        <v>79</v>
      </c>
      <c r="G41" s="37"/>
      <c r="H41" s="37"/>
      <c r="I41" s="38">
        <f t="shared" si="2"/>
        <v>78.3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548</v>
      </c>
      <c r="E42" s="37">
        <v>507</v>
      </c>
      <c r="F42" s="37">
        <v>556</v>
      </c>
      <c r="G42" s="37">
        <v>500</v>
      </c>
      <c r="H42" s="37">
        <v>450</v>
      </c>
      <c r="I42" s="38">
        <f>(H42+G42+F42+E42+D42)/5</f>
        <v>512.20000000000005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50</v>
      </c>
      <c r="E44" s="37">
        <v>50</v>
      </c>
      <c r="F44" s="37">
        <v>50</v>
      </c>
      <c r="G44" s="37">
        <v>75</v>
      </c>
      <c r="H44" s="37">
        <v>46</v>
      </c>
      <c r="I44" s="38">
        <f t="shared" ref="I44:I50" si="3">(H44+G44+F44+E44+D44)/5</f>
        <v>54.2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80</v>
      </c>
      <c r="E45" s="37">
        <v>80</v>
      </c>
      <c r="F45" s="37">
        <v>80</v>
      </c>
      <c r="G45" s="37">
        <v>80</v>
      </c>
      <c r="H45" s="37">
        <v>75</v>
      </c>
      <c r="I45" s="38">
        <f t="shared" si="3"/>
        <v>79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95</v>
      </c>
      <c r="E46" s="37">
        <v>80</v>
      </c>
      <c r="F46" s="37">
        <v>100</v>
      </c>
      <c r="G46" s="37">
        <v>150</v>
      </c>
      <c r="H46" s="37">
        <v>90</v>
      </c>
      <c r="I46" s="38">
        <f t="shared" si="3"/>
        <v>103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50</v>
      </c>
      <c r="E47" s="37">
        <v>50</v>
      </c>
      <c r="F47" s="37">
        <v>60</v>
      </c>
      <c r="G47" s="37">
        <v>60</v>
      </c>
      <c r="H47" s="37">
        <v>45</v>
      </c>
      <c r="I47" s="38">
        <f t="shared" si="3"/>
        <v>53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87.4</v>
      </c>
      <c r="E49" s="37">
        <v>96.6</v>
      </c>
      <c r="F49" s="37">
        <v>86</v>
      </c>
      <c r="G49" s="37">
        <v>120</v>
      </c>
      <c r="H49" s="37">
        <v>80</v>
      </c>
      <c r="I49" s="38">
        <f t="shared" si="3"/>
        <v>94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81.8</v>
      </c>
      <c r="E50" s="37">
        <v>76.8</v>
      </c>
      <c r="F50" s="37">
        <v>71</v>
      </c>
      <c r="G50" s="37">
        <v>75</v>
      </c>
      <c r="H50" s="37">
        <v>70</v>
      </c>
      <c r="I50" s="38">
        <f t="shared" si="3"/>
        <v>74.92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28.3</v>
      </c>
      <c r="E51" s="37">
        <v>36</v>
      </c>
      <c r="F51" s="37">
        <v>37</v>
      </c>
      <c r="G51" s="37"/>
      <c r="H51" s="37">
        <v>25</v>
      </c>
      <c r="I51" s="38">
        <f>(H51+F51+E51+D51)/4</f>
        <v>31.574999999999999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62.8</v>
      </c>
      <c r="E52" s="37">
        <v>85</v>
      </c>
      <c r="F52" s="37">
        <v>62</v>
      </c>
      <c r="G52" s="37"/>
      <c r="H52" s="37">
        <v>60</v>
      </c>
      <c r="I52" s="38">
        <f>(H52+F52+E52+D52)/4</f>
        <v>67.45</v>
      </c>
      <c r="J52" s="27"/>
    </row>
    <row r="53" spans="1:10">
      <c r="C53" s="2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topLeftCell="A19" workbookViewId="0">
      <selection activeCell="K17" sqref="K17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105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42</v>
      </c>
      <c r="E11" s="37">
        <v>41</v>
      </c>
      <c r="F11" s="37">
        <v>43</v>
      </c>
      <c r="G11" s="19">
        <v>44</v>
      </c>
      <c r="H11" s="37">
        <v>44</v>
      </c>
      <c r="I11" s="38">
        <f>(H11+G11+F11+E11+D11)/5</f>
        <v>42.8</v>
      </c>
    </row>
    <row r="12" spans="1:10">
      <c r="A12" s="19">
        <v>2</v>
      </c>
      <c r="B12" s="35" t="s">
        <v>39</v>
      </c>
      <c r="C12" s="15" t="s">
        <v>24</v>
      </c>
      <c r="D12" s="37">
        <v>40.200000000000003</v>
      </c>
      <c r="E12" s="37">
        <v>41</v>
      </c>
      <c r="F12" s="37">
        <v>41</v>
      </c>
      <c r="G12" s="19"/>
      <c r="H12" s="37">
        <v>38</v>
      </c>
      <c r="I12" s="38">
        <f>(H12+F12+E12+D12)/4</f>
        <v>40.049999999999997</v>
      </c>
    </row>
    <row r="13" spans="1:10">
      <c r="A13" s="19">
        <v>3</v>
      </c>
      <c r="B13" s="35" t="s">
        <v>40</v>
      </c>
      <c r="C13" s="15" t="s">
        <v>24</v>
      </c>
      <c r="D13" s="37">
        <v>42.9</v>
      </c>
      <c r="E13" s="37">
        <v>40</v>
      </c>
      <c r="F13" s="37">
        <v>42</v>
      </c>
      <c r="G13" s="19"/>
      <c r="H13" s="37">
        <v>39</v>
      </c>
      <c r="I13" s="38">
        <f t="shared" ref="I13:I17" si="0">(H13+F13+E13+D13)/4</f>
        <v>40.975000000000001</v>
      </c>
    </row>
    <row r="14" spans="1:10">
      <c r="A14" s="19">
        <v>4</v>
      </c>
      <c r="B14" s="35" t="s">
        <v>29</v>
      </c>
      <c r="C14" s="15" t="s">
        <v>56</v>
      </c>
      <c r="D14" s="37">
        <v>78.3</v>
      </c>
      <c r="E14" s="37">
        <v>107</v>
      </c>
      <c r="F14" s="37">
        <v>107</v>
      </c>
      <c r="G14" s="19"/>
      <c r="H14" s="37">
        <v>95</v>
      </c>
      <c r="I14" s="38">
        <f t="shared" si="0"/>
        <v>96.825000000000003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55</v>
      </c>
      <c r="E16" s="37">
        <v>53</v>
      </c>
      <c r="F16" s="37">
        <v>55</v>
      </c>
      <c r="G16" s="19"/>
      <c r="H16" s="37">
        <v>48</v>
      </c>
      <c r="I16" s="38">
        <f t="shared" si="0"/>
        <v>52.75</v>
      </c>
    </row>
    <row r="17" spans="1:9">
      <c r="A17" s="19">
        <v>6</v>
      </c>
      <c r="B17" s="35" t="s">
        <v>10</v>
      </c>
      <c r="C17" s="15" t="s">
        <v>57</v>
      </c>
      <c r="D17" s="37">
        <v>56.5</v>
      </c>
      <c r="E17" s="37">
        <v>53</v>
      </c>
      <c r="F17" s="37">
        <v>55</v>
      </c>
      <c r="G17" s="19"/>
      <c r="H17" s="37">
        <v>48</v>
      </c>
      <c r="I17" s="38">
        <f t="shared" si="0"/>
        <v>53.125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69.900000000000006</v>
      </c>
      <c r="E19" s="37">
        <v>60</v>
      </c>
      <c r="F19" s="37">
        <v>64</v>
      </c>
      <c r="G19" s="19">
        <v>86</v>
      </c>
      <c r="H19" s="37">
        <v>75</v>
      </c>
      <c r="I19" s="38">
        <f>(H19+G19+F19+E19+D19)/5</f>
        <v>70.97999999999999</v>
      </c>
    </row>
    <row r="20" spans="1:9">
      <c r="A20" s="19">
        <v>8</v>
      </c>
      <c r="B20" s="35" t="s">
        <v>17</v>
      </c>
      <c r="C20" s="15" t="s">
        <v>22</v>
      </c>
      <c r="D20" s="37">
        <v>76.7</v>
      </c>
      <c r="E20" s="37">
        <v>90</v>
      </c>
      <c r="F20" s="37">
        <v>85</v>
      </c>
      <c r="G20" s="19">
        <v>86</v>
      </c>
      <c r="H20" s="37">
        <v>75</v>
      </c>
      <c r="I20" s="38">
        <f t="shared" ref="I20:I22" si="1">(H20+G20+F20+E20+D20)/5</f>
        <v>82.539999999999992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380</v>
      </c>
      <c r="E22" s="37">
        <v>305</v>
      </c>
      <c r="F22" s="37">
        <v>388</v>
      </c>
      <c r="G22" s="37">
        <v>400</v>
      </c>
      <c r="H22" s="37">
        <v>380</v>
      </c>
      <c r="I22" s="38">
        <f t="shared" si="1"/>
        <v>370.6</v>
      </c>
    </row>
    <row r="23" spans="1:9">
      <c r="A23" s="19">
        <v>10</v>
      </c>
      <c r="B23" s="35" t="s">
        <v>2</v>
      </c>
      <c r="C23" s="15" t="s">
        <v>22</v>
      </c>
      <c r="D23" s="37">
        <v>269.89999999999998</v>
      </c>
      <c r="E23" s="37"/>
      <c r="F23" s="37">
        <v>375</v>
      </c>
      <c r="G23" s="37">
        <v>400</v>
      </c>
      <c r="H23" s="37">
        <v>380</v>
      </c>
      <c r="I23" s="38">
        <f>(D23+F23+G23+H23)/4</f>
        <v>356.22500000000002</v>
      </c>
    </row>
    <row r="24" spans="1:9">
      <c r="A24" s="19">
        <v>11</v>
      </c>
      <c r="B24" s="35" t="s">
        <v>3</v>
      </c>
      <c r="C24" s="15" t="s">
        <v>22</v>
      </c>
      <c r="D24" s="37"/>
      <c r="E24" s="37"/>
      <c r="F24" s="37"/>
      <c r="G24" s="37">
        <v>450</v>
      </c>
      <c r="H24" s="37"/>
      <c r="I24" s="38">
        <f>(G24)/1</f>
        <v>450</v>
      </c>
    </row>
    <row r="25" spans="1:9">
      <c r="A25" s="19">
        <v>12</v>
      </c>
      <c r="B25" s="35" t="s">
        <v>36</v>
      </c>
      <c r="C25" s="15" t="s">
        <v>22</v>
      </c>
      <c r="D25" s="37">
        <v>149</v>
      </c>
      <c r="E25" s="37">
        <v>170</v>
      </c>
      <c r="F25" s="37">
        <v>273</v>
      </c>
      <c r="G25" s="37">
        <v>190</v>
      </c>
      <c r="H25" s="37">
        <v>160</v>
      </c>
      <c r="I25" s="38">
        <f>(H25+G25+F25+E25+D25)/5</f>
        <v>188.4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/>
      <c r="F27" s="37">
        <v>450</v>
      </c>
      <c r="G27" s="37">
        <v>700</v>
      </c>
      <c r="H27" s="37">
        <v>300</v>
      </c>
      <c r="I27" s="38">
        <f>(F27+G27+H27)/3</f>
        <v>483.33333333333331</v>
      </c>
    </row>
    <row r="28" spans="1:9">
      <c r="A28" s="19">
        <v>14</v>
      </c>
      <c r="B28" s="35" t="s">
        <v>34</v>
      </c>
      <c r="C28" s="15" t="s">
        <v>22</v>
      </c>
      <c r="D28" s="37"/>
      <c r="E28" s="37"/>
      <c r="F28" s="37"/>
      <c r="G28" s="37"/>
      <c r="H28" s="37"/>
      <c r="I28" s="38">
        <v>497.5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180</v>
      </c>
      <c r="H29" s="37"/>
      <c r="I29" s="38">
        <f>G29</f>
        <v>180</v>
      </c>
    </row>
    <row r="30" spans="1:9">
      <c r="A30" s="19">
        <v>16</v>
      </c>
      <c r="B30" s="35" t="s">
        <v>32</v>
      </c>
      <c r="C30" s="15" t="s">
        <v>22</v>
      </c>
      <c r="D30" s="37"/>
      <c r="E30" s="37"/>
      <c r="F30" s="37">
        <v>269</v>
      </c>
      <c r="G30" s="37">
        <v>280</v>
      </c>
      <c r="H30" s="37"/>
      <c r="I30" s="38">
        <f>(F30+G30)/2</f>
        <v>274.5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82.1</v>
      </c>
      <c r="E32" s="37">
        <v>72</v>
      </c>
      <c r="F32" s="37">
        <v>72</v>
      </c>
      <c r="G32" s="37">
        <v>93</v>
      </c>
      <c r="H32" s="37">
        <v>55</v>
      </c>
      <c r="I32" s="38">
        <f>(H32+G32+F32+E32+D32)/5</f>
        <v>74.820000000000007</v>
      </c>
    </row>
    <row r="33" spans="1:10">
      <c r="A33" s="19">
        <v>18</v>
      </c>
      <c r="B33" s="35" t="s">
        <v>58</v>
      </c>
      <c r="C33" s="15" t="s">
        <v>24</v>
      </c>
      <c r="D33" s="37">
        <v>90.8</v>
      </c>
      <c r="E33" s="37"/>
      <c r="F33" s="37">
        <v>32</v>
      </c>
      <c r="G33" s="37">
        <v>30</v>
      </c>
      <c r="H33" s="37">
        <v>40</v>
      </c>
      <c r="I33" s="38">
        <f>(D33+F33+G33+H33)/4</f>
        <v>48.2</v>
      </c>
    </row>
    <row r="34" spans="1:10">
      <c r="A34" s="19">
        <v>19</v>
      </c>
      <c r="B34" s="35" t="s">
        <v>23</v>
      </c>
      <c r="C34" s="15" t="s">
        <v>24</v>
      </c>
      <c r="D34" s="37">
        <v>154</v>
      </c>
      <c r="E34" s="37">
        <v>163</v>
      </c>
      <c r="F34" s="37">
        <v>134</v>
      </c>
      <c r="G34" s="37"/>
      <c r="H34" s="37">
        <v>125</v>
      </c>
      <c r="I34" s="38">
        <f>(D34+E34+F34+H34)/4</f>
        <v>144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120.5</v>
      </c>
      <c r="E36" s="37">
        <v>98.9</v>
      </c>
      <c r="F36" s="37">
        <v>101</v>
      </c>
      <c r="G36" s="37"/>
      <c r="H36" s="37">
        <v>95</v>
      </c>
      <c r="I36" s="38">
        <f>(H36+F36+E36+D36)/4</f>
        <v>103.85</v>
      </c>
    </row>
    <row r="37" spans="1:10">
      <c r="A37" s="19">
        <v>21</v>
      </c>
      <c r="B37" s="35" t="s">
        <v>52</v>
      </c>
      <c r="C37" s="15" t="s">
        <v>25</v>
      </c>
      <c r="D37" s="37">
        <v>87</v>
      </c>
      <c r="E37" s="37">
        <v>136</v>
      </c>
      <c r="F37" s="37">
        <v>103</v>
      </c>
      <c r="G37" s="37"/>
      <c r="H37" s="37">
        <v>100</v>
      </c>
      <c r="I37" s="38">
        <f>(D37+E37+F37+H37)/4</f>
        <v>106.5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78</v>
      </c>
      <c r="E38" s="37">
        <v>71.2</v>
      </c>
      <c r="F38" s="37">
        <v>76</v>
      </c>
      <c r="G38" s="37">
        <v>85</v>
      </c>
      <c r="H38" s="37">
        <v>60</v>
      </c>
      <c r="I38" s="38">
        <f>(D38+E38+F38+G38+H38)/5</f>
        <v>74.039999999999992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59.9</v>
      </c>
      <c r="E39" s="37">
        <v>57.5</v>
      </c>
      <c r="F39" s="37">
        <v>59</v>
      </c>
      <c r="G39" s="37"/>
      <c r="H39" s="37"/>
      <c r="I39" s="38">
        <f>(D39+E39+F39)/3</f>
        <v>58.800000000000004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2">(D40+E40+F40)/3</f>
        <v>80.600000000000009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81.2</v>
      </c>
      <c r="E41" s="37">
        <v>74.7</v>
      </c>
      <c r="F41" s="37">
        <v>78</v>
      </c>
      <c r="G41" s="37"/>
      <c r="H41" s="37"/>
      <c r="I41" s="38">
        <f t="shared" si="2"/>
        <v>77.966666666666669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548</v>
      </c>
      <c r="E42" s="37">
        <v>507</v>
      </c>
      <c r="F42" s="37">
        <v>556</v>
      </c>
      <c r="G42" s="37"/>
      <c r="H42" s="37">
        <v>390</v>
      </c>
      <c r="I42" s="38">
        <f>(D42+E42+F42+H42)/4</f>
        <v>500.25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50</v>
      </c>
      <c r="E44" s="37">
        <v>50</v>
      </c>
      <c r="F44" s="37">
        <v>50</v>
      </c>
      <c r="G44" s="37">
        <v>70</v>
      </c>
      <c r="H44" s="37">
        <v>46</v>
      </c>
      <c r="I44" s="38">
        <f t="shared" ref="I44:I50" si="3">(H44+G44+F44+E44+D44)/5</f>
        <v>53.2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75</v>
      </c>
      <c r="E45" s="37">
        <v>80</v>
      </c>
      <c r="F45" s="37">
        <v>80</v>
      </c>
      <c r="G45" s="37">
        <v>80</v>
      </c>
      <c r="H45" s="37">
        <v>70</v>
      </c>
      <c r="I45" s="38">
        <f t="shared" si="3"/>
        <v>77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95</v>
      </c>
      <c r="E46" s="37">
        <v>80</v>
      </c>
      <c r="F46" s="37">
        <v>90</v>
      </c>
      <c r="G46" s="37">
        <v>80</v>
      </c>
      <c r="H46" s="37">
        <v>90</v>
      </c>
      <c r="I46" s="38">
        <f t="shared" si="3"/>
        <v>87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50</v>
      </c>
      <c r="E47" s="37">
        <v>50</v>
      </c>
      <c r="F47" s="37">
        <v>55</v>
      </c>
      <c r="G47" s="37">
        <v>50</v>
      </c>
      <c r="H47" s="37">
        <v>45</v>
      </c>
      <c r="I47" s="38">
        <f t="shared" si="3"/>
        <v>50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87.4</v>
      </c>
      <c r="E49" s="37">
        <v>94.3</v>
      </c>
      <c r="F49" s="37">
        <v>93</v>
      </c>
      <c r="G49" s="37">
        <v>120</v>
      </c>
      <c r="H49" s="37">
        <v>82</v>
      </c>
      <c r="I49" s="38">
        <f t="shared" si="3"/>
        <v>95.34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81.8</v>
      </c>
      <c r="E50" s="37">
        <v>80</v>
      </c>
      <c r="F50" s="37">
        <v>74</v>
      </c>
      <c r="G50" s="37">
        <v>75</v>
      </c>
      <c r="H50" s="37">
        <v>70</v>
      </c>
      <c r="I50" s="38">
        <f t="shared" si="3"/>
        <v>76.16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28.5</v>
      </c>
      <c r="E51" s="37">
        <v>36</v>
      </c>
      <c r="F51" s="37">
        <v>37</v>
      </c>
      <c r="G51" s="37"/>
      <c r="H51" s="37">
        <v>25</v>
      </c>
      <c r="I51" s="38">
        <f>(H51+F51+E51+D51)/4</f>
        <v>31.625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62.8</v>
      </c>
      <c r="E52" s="37">
        <v>62</v>
      </c>
      <c r="F52" s="37">
        <v>62</v>
      </c>
      <c r="G52" s="37"/>
      <c r="H52" s="37">
        <v>60</v>
      </c>
      <c r="I52" s="38">
        <f>(H52+F52+E52+D52)/4</f>
        <v>61.7</v>
      </c>
      <c r="J52" s="27"/>
    </row>
    <row r="53" spans="1:10">
      <c r="C53" s="2"/>
      <c r="I53" s="27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"/>
  <sheetViews>
    <sheetView topLeftCell="A7" workbookViewId="0">
      <selection sqref="A1:XFD1048576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106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45</v>
      </c>
      <c r="E11" s="37">
        <v>41</v>
      </c>
      <c r="F11" s="37">
        <v>43</v>
      </c>
      <c r="G11" s="19">
        <v>43</v>
      </c>
      <c r="H11" s="37">
        <v>44</v>
      </c>
      <c r="I11" s="38">
        <f>(H11+G11+F11+E11+D11)/5</f>
        <v>43.2</v>
      </c>
    </row>
    <row r="12" spans="1:10">
      <c r="A12" s="19">
        <v>2</v>
      </c>
      <c r="B12" s="35" t="s">
        <v>39</v>
      </c>
      <c r="C12" s="15" t="s">
        <v>24</v>
      </c>
      <c r="D12" s="37">
        <v>42</v>
      </c>
      <c r="E12" s="37">
        <v>41</v>
      </c>
      <c r="F12" s="37">
        <v>41</v>
      </c>
      <c r="G12" s="19">
        <v>40</v>
      </c>
      <c r="H12" s="37">
        <v>38</v>
      </c>
      <c r="I12" s="38">
        <f>(H12+F12+E12+D12+G12)/5</f>
        <v>40.4</v>
      </c>
    </row>
    <row r="13" spans="1:10">
      <c r="A13" s="19">
        <v>3</v>
      </c>
      <c r="B13" s="35" t="s">
        <v>40</v>
      </c>
      <c r="C13" s="15" t="s">
        <v>24</v>
      </c>
      <c r="D13" s="37">
        <v>47.2</v>
      </c>
      <c r="E13" s="37">
        <v>40</v>
      </c>
      <c r="F13" s="37">
        <v>42</v>
      </c>
      <c r="G13" s="19"/>
      <c r="H13" s="37">
        <v>39</v>
      </c>
      <c r="I13" s="38">
        <f t="shared" ref="I13:I16" si="0">(H13+F13+E13+D13)/4</f>
        <v>42.05</v>
      </c>
    </row>
    <row r="14" spans="1:10">
      <c r="A14" s="19">
        <v>4</v>
      </c>
      <c r="B14" s="35" t="s">
        <v>29</v>
      </c>
      <c r="C14" s="15" t="s">
        <v>56</v>
      </c>
      <c r="D14" s="37">
        <v>78.3</v>
      </c>
      <c r="E14" s="37">
        <v>107</v>
      </c>
      <c r="F14" s="37">
        <v>120</v>
      </c>
      <c r="G14" s="19">
        <v>90</v>
      </c>
      <c r="H14" s="37">
        <v>95</v>
      </c>
      <c r="I14" s="38">
        <f>(H14+F14+E14+D14+G14)/5</f>
        <v>98.06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57.6</v>
      </c>
      <c r="E16" s="37">
        <v>53</v>
      </c>
      <c r="F16" s="37">
        <v>55</v>
      </c>
      <c r="G16" s="19"/>
      <c r="H16" s="37">
        <v>47</v>
      </c>
      <c r="I16" s="38">
        <f t="shared" si="0"/>
        <v>53.15</v>
      </c>
    </row>
    <row r="17" spans="1:9">
      <c r="A17" s="19">
        <v>6</v>
      </c>
      <c r="B17" s="35" t="s">
        <v>10</v>
      </c>
      <c r="C17" s="15" t="s">
        <v>57</v>
      </c>
      <c r="D17" s="37">
        <v>59.6</v>
      </c>
      <c r="E17" s="37"/>
      <c r="F17" s="37">
        <v>55</v>
      </c>
      <c r="G17" s="19"/>
      <c r="H17" s="37">
        <v>48</v>
      </c>
      <c r="I17" s="38">
        <f>(H17+F17+D17)/3</f>
        <v>54.199999999999996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76</v>
      </c>
      <c r="E19" s="37">
        <v>60</v>
      </c>
      <c r="F19" s="37">
        <v>64</v>
      </c>
      <c r="G19" s="19">
        <v>70</v>
      </c>
      <c r="H19" s="37">
        <v>70</v>
      </c>
      <c r="I19" s="38">
        <f>(H19+G19+F19+E19+D19)/5</f>
        <v>68</v>
      </c>
    </row>
    <row r="20" spans="1:9">
      <c r="A20" s="19">
        <v>8</v>
      </c>
      <c r="B20" s="35" t="s">
        <v>17</v>
      </c>
      <c r="C20" s="15" t="s">
        <v>22</v>
      </c>
      <c r="D20" s="37">
        <v>85</v>
      </c>
      <c r="E20" s="37">
        <v>90</v>
      </c>
      <c r="F20" s="37">
        <v>86</v>
      </c>
      <c r="G20" s="19"/>
      <c r="H20" s="37">
        <v>75</v>
      </c>
      <c r="I20" s="38">
        <f>(H20+F20+E20+D20)/4</f>
        <v>84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420</v>
      </c>
      <c r="E22" s="37">
        <v>305</v>
      </c>
      <c r="F22" s="37">
        <v>515</v>
      </c>
      <c r="G22" s="37">
        <v>400</v>
      </c>
      <c r="H22" s="37">
        <v>380</v>
      </c>
      <c r="I22" s="38">
        <f t="shared" ref="I22" si="1">(H22+G22+F22+E22+D22)/5</f>
        <v>404</v>
      </c>
    </row>
    <row r="23" spans="1:9">
      <c r="A23" s="19">
        <v>10</v>
      </c>
      <c r="B23" s="35" t="s">
        <v>2</v>
      </c>
      <c r="C23" s="15" t="s">
        <v>22</v>
      </c>
      <c r="D23" s="37">
        <v>369</v>
      </c>
      <c r="E23" s="37">
        <v>310</v>
      </c>
      <c r="F23" s="37">
        <v>375</v>
      </c>
      <c r="G23" s="37">
        <v>350</v>
      </c>
      <c r="H23" s="37">
        <v>380</v>
      </c>
      <c r="I23" s="38">
        <f>(D23+F23+G23+H23+F23)/5</f>
        <v>369.8</v>
      </c>
    </row>
    <row r="24" spans="1:9">
      <c r="A24" s="19">
        <v>11</v>
      </c>
      <c r="B24" s="35" t="s">
        <v>3</v>
      </c>
      <c r="C24" s="15" t="s">
        <v>22</v>
      </c>
      <c r="D24" s="37"/>
      <c r="E24" s="37"/>
      <c r="F24" s="37"/>
      <c r="G24" s="37"/>
      <c r="H24" s="37"/>
      <c r="I24" s="38"/>
    </row>
    <row r="25" spans="1:9">
      <c r="A25" s="19">
        <v>12</v>
      </c>
      <c r="B25" s="35" t="s">
        <v>36</v>
      </c>
      <c r="C25" s="15" t="s">
        <v>22</v>
      </c>
      <c r="D25" s="37">
        <v>139</v>
      </c>
      <c r="E25" s="37">
        <v>170</v>
      </c>
      <c r="F25" s="37">
        <v>273</v>
      </c>
      <c r="G25" s="37">
        <v>190</v>
      </c>
      <c r="H25" s="37">
        <v>160</v>
      </c>
      <c r="I25" s="38">
        <f>(H25+G25+F25+E25+D25)/5</f>
        <v>186.4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/>
      <c r="F27" s="37">
        <v>450</v>
      </c>
      <c r="G27" s="37">
        <v>650</v>
      </c>
      <c r="H27" s="37"/>
      <c r="I27" s="38">
        <f>(F27+G27)/2</f>
        <v>550</v>
      </c>
    </row>
    <row r="28" spans="1:9">
      <c r="A28" s="19">
        <v>14</v>
      </c>
      <c r="B28" s="35" t="s">
        <v>34</v>
      </c>
      <c r="C28" s="15" t="s">
        <v>22</v>
      </c>
      <c r="D28" s="37"/>
      <c r="E28" s="37"/>
      <c r="F28" s="37"/>
      <c r="G28" s="37"/>
      <c r="H28" s="37"/>
      <c r="I28" s="38">
        <v>497.5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180</v>
      </c>
      <c r="H29" s="37"/>
      <c r="I29" s="38">
        <f>G29</f>
        <v>180</v>
      </c>
    </row>
    <row r="30" spans="1:9">
      <c r="A30" s="19">
        <v>16</v>
      </c>
      <c r="B30" s="35" t="s">
        <v>32</v>
      </c>
      <c r="C30" s="15" t="s">
        <v>22</v>
      </c>
      <c r="D30" s="37">
        <v>268</v>
      </c>
      <c r="E30" s="37"/>
      <c r="F30" s="37"/>
      <c r="G30" s="37">
        <v>280</v>
      </c>
      <c r="H30" s="37">
        <v>296</v>
      </c>
      <c r="I30" s="38">
        <f>(H30+G30+D30)/3</f>
        <v>281.33333333333331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91.9</v>
      </c>
      <c r="E32" s="37">
        <v>79</v>
      </c>
      <c r="F32" s="37">
        <v>77</v>
      </c>
      <c r="G32" s="37">
        <v>93</v>
      </c>
      <c r="H32" s="37">
        <v>57</v>
      </c>
      <c r="I32" s="38">
        <f>(H32+G32+F32+E32+D32)/5</f>
        <v>79.58</v>
      </c>
    </row>
    <row r="33" spans="1:10">
      <c r="A33" s="19">
        <v>18</v>
      </c>
      <c r="B33" s="35" t="s">
        <v>58</v>
      </c>
      <c r="C33" s="15" t="s">
        <v>24</v>
      </c>
      <c r="D33" s="37">
        <v>29.4</v>
      </c>
      <c r="E33" s="37">
        <v>30</v>
      </c>
      <c r="F33" s="37">
        <v>34</v>
      </c>
      <c r="G33" s="37"/>
      <c r="H33" s="37">
        <v>40</v>
      </c>
      <c r="I33" s="38">
        <f>(H33+F33+E33+D33)/4</f>
        <v>33.35</v>
      </c>
    </row>
    <row r="34" spans="1:10">
      <c r="A34" s="19">
        <v>19</v>
      </c>
      <c r="B34" s="35" t="s">
        <v>23</v>
      </c>
      <c r="C34" s="15" t="s">
        <v>24</v>
      </c>
      <c r="D34" s="37">
        <v>154</v>
      </c>
      <c r="E34" s="37">
        <v>163</v>
      </c>
      <c r="F34" s="37">
        <v>160</v>
      </c>
      <c r="G34" s="37">
        <v>130</v>
      </c>
      <c r="H34" s="37">
        <v>125</v>
      </c>
      <c r="I34" s="38">
        <f>(H34+G34+F34+E34+D34)/5</f>
        <v>146.4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120</v>
      </c>
      <c r="E36" s="37">
        <v>98.9</v>
      </c>
      <c r="F36" s="37">
        <v>101</v>
      </c>
      <c r="G36" s="37"/>
      <c r="H36" s="37">
        <v>95</v>
      </c>
      <c r="I36" s="38">
        <f>(H36+F36+E36+D36)/4</f>
        <v>103.72499999999999</v>
      </c>
    </row>
    <row r="37" spans="1:10">
      <c r="A37" s="19">
        <v>21</v>
      </c>
      <c r="B37" s="35" t="s">
        <v>52</v>
      </c>
      <c r="C37" s="15" t="s">
        <v>25</v>
      </c>
      <c r="D37" s="37">
        <v>87</v>
      </c>
      <c r="E37" s="37">
        <v>138</v>
      </c>
      <c r="F37" s="37">
        <v>113</v>
      </c>
      <c r="G37" s="37">
        <v>110</v>
      </c>
      <c r="H37" s="37">
        <v>100</v>
      </c>
      <c r="I37" s="38">
        <f>(D37+E37+F37+G37+H37)/5</f>
        <v>109.6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78</v>
      </c>
      <c r="E38" s="37">
        <v>72.400000000000006</v>
      </c>
      <c r="F38" s="37">
        <v>76</v>
      </c>
      <c r="G38" s="37"/>
      <c r="H38" s="37">
        <v>68</v>
      </c>
      <c r="I38" s="38">
        <f>(D38+E38+F38+H38)/4</f>
        <v>73.599999999999994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59.9</v>
      </c>
      <c r="E39" s="37">
        <v>57.5</v>
      </c>
      <c r="F39" s="37">
        <v>59</v>
      </c>
      <c r="G39" s="37"/>
      <c r="H39" s="37"/>
      <c r="I39" s="38">
        <f>(D39+E39+F39)/3</f>
        <v>58.800000000000004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2">(D40+E40+F40)/3</f>
        <v>80.600000000000009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84.2</v>
      </c>
      <c r="E41" s="37">
        <v>71.7</v>
      </c>
      <c r="F41" s="37">
        <v>79</v>
      </c>
      <c r="G41" s="37"/>
      <c r="H41" s="37"/>
      <c r="I41" s="38">
        <f t="shared" si="2"/>
        <v>78.3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548</v>
      </c>
      <c r="E42" s="37">
        <v>507</v>
      </c>
      <c r="F42" s="37">
        <v>556</v>
      </c>
      <c r="G42" s="37">
        <v>450</v>
      </c>
      <c r="H42" s="37">
        <v>375</v>
      </c>
      <c r="I42" s="38">
        <f>(D42+E42+F42+G42+H42)/5</f>
        <v>487.2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55</v>
      </c>
      <c r="E44" s="37">
        <v>50</v>
      </c>
      <c r="F44" s="37">
        <v>50</v>
      </c>
      <c r="G44" s="37"/>
      <c r="H44" s="37">
        <v>50</v>
      </c>
      <c r="I44" s="38">
        <f>(H44+F44+E44+D44)/4</f>
        <v>51.25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55</v>
      </c>
      <c r="E45" s="37">
        <v>80</v>
      </c>
      <c r="F45" s="37">
        <v>65</v>
      </c>
      <c r="G45" s="37">
        <v>75</v>
      </c>
      <c r="H45" s="37">
        <v>60</v>
      </c>
      <c r="I45" s="38">
        <f t="shared" ref="I45:I50" si="3">(H45+G45+F45+E45+D45)/5</f>
        <v>67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65</v>
      </c>
      <c r="E46" s="37">
        <v>80</v>
      </c>
      <c r="F46" s="37">
        <v>100</v>
      </c>
      <c r="G46" s="37"/>
      <c r="H46" s="37">
        <v>100</v>
      </c>
      <c r="I46" s="38">
        <f>(H46+F46+E46+D46)/4</f>
        <v>86.25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60</v>
      </c>
      <c r="E47" s="37">
        <v>50</v>
      </c>
      <c r="F47" s="37">
        <v>70</v>
      </c>
      <c r="G47" s="37">
        <v>75</v>
      </c>
      <c r="H47" s="37">
        <v>55</v>
      </c>
      <c r="I47" s="38">
        <f t="shared" si="3"/>
        <v>62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83.2</v>
      </c>
      <c r="E49" s="37">
        <v>94.3</v>
      </c>
      <c r="F49" s="37">
        <v>89</v>
      </c>
      <c r="G49" s="37"/>
      <c r="H49" s="37">
        <v>82</v>
      </c>
      <c r="I49" s="38">
        <f>(H49+F49+E49+D49)/4</f>
        <v>87.125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81.900000000000006</v>
      </c>
      <c r="E50" s="37">
        <v>76.8</v>
      </c>
      <c r="F50" s="37">
        <v>74</v>
      </c>
      <c r="G50" s="37">
        <v>70</v>
      </c>
      <c r="H50" s="37">
        <v>70</v>
      </c>
      <c r="I50" s="38">
        <f t="shared" si="3"/>
        <v>74.540000000000006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29.7</v>
      </c>
      <c r="E51" s="37"/>
      <c r="F51" s="37">
        <v>37</v>
      </c>
      <c r="G51" s="37"/>
      <c r="H51" s="37">
        <v>28</v>
      </c>
      <c r="I51" s="38">
        <f>(H51+F51+D51)/3</f>
        <v>31.566666666666666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56</v>
      </c>
      <c r="E52" s="37">
        <v>62</v>
      </c>
      <c r="F52" s="37">
        <v>65</v>
      </c>
      <c r="G52" s="37">
        <v>58</v>
      </c>
      <c r="H52" s="37">
        <v>60</v>
      </c>
      <c r="I52" s="38">
        <f>(H52+F52+E52+D52+G52)/5</f>
        <v>60.2</v>
      </c>
      <c r="J52" s="27"/>
    </row>
    <row r="53" spans="1:10">
      <c r="C53" s="2"/>
      <c r="I53" s="27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1"/>
  <sheetViews>
    <sheetView topLeftCell="A7" workbookViewId="0">
      <selection activeCell="G33" sqref="G33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109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45</v>
      </c>
      <c r="E11" s="37">
        <v>40</v>
      </c>
      <c r="F11" s="37">
        <v>43</v>
      </c>
      <c r="G11" s="19">
        <v>43</v>
      </c>
      <c r="H11" s="37">
        <v>44</v>
      </c>
      <c r="I11" s="38">
        <f>(H11+G11+F11+E11+D11)/5</f>
        <v>43</v>
      </c>
    </row>
    <row r="12" spans="1:10">
      <c r="A12" s="19">
        <v>2</v>
      </c>
      <c r="B12" s="35" t="s">
        <v>39</v>
      </c>
      <c r="C12" s="15" t="s">
        <v>24</v>
      </c>
      <c r="D12" s="37">
        <v>43</v>
      </c>
      <c r="E12" s="37">
        <v>42</v>
      </c>
      <c r="F12" s="37">
        <v>41</v>
      </c>
      <c r="G12" s="19">
        <v>40</v>
      </c>
      <c r="H12" s="37">
        <v>38</v>
      </c>
      <c r="I12" s="38">
        <f>(H12+F12+E12+D12+G12)/5</f>
        <v>40.799999999999997</v>
      </c>
    </row>
    <row r="13" spans="1:10">
      <c r="A13" s="19">
        <v>3</v>
      </c>
      <c r="B13" s="35" t="s">
        <v>40</v>
      </c>
      <c r="C13" s="15" t="s">
        <v>24</v>
      </c>
      <c r="D13" s="37">
        <v>36.9</v>
      </c>
      <c r="E13" s="37">
        <v>40</v>
      </c>
      <c r="F13" s="37">
        <v>42</v>
      </c>
      <c r="G13" s="19"/>
      <c r="H13" s="37">
        <v>39</v>
      </c>
      <c r="I13" s="38">
        <f t="shared" ref="I13" si="0">(H13+F13+E13+D13)/4</f>
        <v>39.475000000000001</v>
      </c>
    </row>
    <row r="14" spans="1:10">
      <c r="A14" s="19">
        <v>4</v>
      </c>
      <c r="B14" s="35" t="s">
        <v>29</v>
      </c>
      <c r="C14" s="15" t="s">
        <v>56</v>
      </c>
      <c r="D14" s="37">
        <v>78.3</v>
      </c>
      <c r="E14" s="37">
        <v>107</v>
      </c>
      <c r="F14" s="37">
        <v>120</v>
      </c>
      <c r="G14" s="19">
        <v>90</v>
      </c>
      <c r="H14" s="37">
        <v>70</v>
      </c>
      <c r="I14" s="38">
        <f>(H14+F14+E14+D14+G14)/5</f>
        <v>93.06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50.9</v>
      </c>
      <c r="E16" s="37">
        <v>60</v>
      </c>
      <c r="F16" s="37">
        <v>56</v>
      </c>
      <c r="G16" s="19">
        <v>56</v>
      </c>
      <c r="H16" s="37">
        <v>48</v>
      </c>
      <c r="I16" s="38">
        <f>(H16+G16+F16+E16+D16)/5</f>
        <v>54.179999999999993</v>
      </c>
    </row>
    <row r="17" spans="1:9">
      <c r="A17" s="19">
        <v>6</v>
      </c>
      <c r="B17" s="35" t="s">
        <v>10</v>
      </c>
      <c r="C17" s="15" t="s">
        <v>57</v>
      </c>
      <c r="D17" s="37">
        <v>50.9</v>
      </c>
      <c r="E17" s="37">
        <v>60</v>
      </c>
      <c r="F17" s="37">
        <v>56</v>
      </c>
      <c r="G17" s="19">
        <v>56</v>
      </c>
      <c r="H17" s="37">
        <v>48</v>
      </c>
      <c r="I17" s="38">
        <f>(H17+G17+F17+E17+D17)/5</f>
        <v>54.179999999999993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87.4</v>
      </c>
      <c r="E19" s="37">
        <v>46.8</v>
      </c>
      <c r="F19" s="37">
        <v>46</v>
      </c>
      <c r="G19" s="19">
        <v>70</v>
      </c>
      <c r="H19" s="37">
        <v>85</v>
      </c>
      <c r="I19" s="38">
        <f>(H19+G19+F19+E19+D19)/5</f>
        <v>67.040000000000006</v>
      </c>
    </row>
    <row r="20" spans="1:9">
      <c r="A20" s="19">
        <v>8</v>
      </c>
      <c r="B20" s="35" t="s">
        <v>17</v>
      </c>
      <c r="C20" s="15" t="s">
        <v>22</v>
      </c>
      <c r="D20" s="37">
        <v>157.4</v>
      </c>
      <c r="E20" s="37">
        <v>96</v>
      </c>
      <c r="F20" s="37">
        <v>86</v>
      </c>
      <c r="G20" s="19">
        <v>76</v>
      </c>
      <c r="H20" s="37">
        <v>100</v>
      </c>
      <c r="I20" s="38">
        <f>(H20+G20+F20+E20+D20)/5</f>
        <v>103.08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538</v>
      </c>
      <c r="E22" s="37">
        <v>305</v>
      </c>
      <c r="F22" s="37">
        <v>500</v>
      </c>
      <c r="G22" s="37">
        <v>400</v>
      </c>
      <c r="H22" s="37">
        <v>380</v>
      </c>
      <c r="I22" s="38">
        <f t="shared" ref="I22" si="1">(H22+G22+F22+E22+D22)/5</f>
        <v>424.6</v>
      </c>
    </row>
    <row r="23" spans="1:9">
      <c r="A23" s="19">
        <v>10</v>
      </c>
      <c r="B23" s="35" t="s">
        <v>2</v>
      </c>
      <c r="C23" s="15" t="s">
        <v>22</v>
      </c>
      <c r="D23" s="37">
        <v>315</v>
      </c>
      <c r="E23" s="37">
        <v>310</v>
      </c>
      <c r="F23" s="37">
        <v>350</v>
      </c>
      <c r="G23" s="37">
        <v>400</v>
      </c>
      <c r="H23" s="37">
        <v>300</v>
      </c>
      <c r="I23" s="38">
        <f>(D23+F23+G23+H23+F23)/5</f>
        <v>343</v>
      </c>
    </row>
    <row r="24" spans="1:9">
      <c r="A24" s="19">
        <v>11</v>
      </c>
      <c r="B24" s="35" t="s">
        <v>3</v>
      </c>
      <c r="C24" s="15" t="s">
        <v>22</v>
      </c>
      <c r="D24" s="37"/>
      <c r="E24" s="37"/>
      <c r="F24" s="37"/>
      <c r="G24" s="37">
        <v>700</v>
      </c>
      <c r="H24" s="37"/>
      <c r="I24" s="38">
        <f>G24</f>
        <v>700</v>
      </c>
    </row>
    <row r="25" spans="1:9">
      <c r="A25" s="19">
        <v>12</v>
      </c>
      <c r="B25" s="35" t="s">
        <v>36</v>
      </c>
      <c r="C25" s="15" t="s">
        <v>22</v>
      </c>
      <c r="D25" s="37">
        <v>143.5</v>
      </c>
      <c r="E25" s="37">
        <v>170</v>
      </c>
      <c r="F25" s="37">
        <v>190</v>
      </c>
      <c r="G25" s="37">
        <v>190</v>
      </c>
      <c r="H25" s="37">
        <v>165</v>
      </c>
      <c r="I25" s="38">
        <f>(H25+G25+F25+E25+D25)/5</f>
        <v>171.7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/>
      <c r="F27" s="37"/>
      <c r="G27" s="37">
        <v>650</v>
      </c>
      <c r="H27" s="37"/>
      <c r="I27" s="38">
        <f>G27</f>
        <v>650</v>
      </c>
    </row>
    <row r="28" spans="1:9">
      <c r="A28" s="19">
        <v>14</v>
      </c>
      <c r="B28" s="35" t="s">
        <v>34</v>
      </c>
      <c r="C28" s="15" t="s">
        <v>22</v>
      </c>
      <c r="D28" s="37"/>
      <c r="E28" s="37"/>
      <c r="F28" s="37"/>
      <c r="G28" s="37">
        <v>580</v>
      </c>
      <c r="H28" s="37"/>
      <c r="I28" s="38">
        <f t="shared" ref="I28:I30" si="2">G28</f>
        <v>580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180</v>
      </c>
      <c r="H29" s="37"/>
      <c r="I29" s="38">
        <f t="shared" si="2"/>
        <v>180</v>
      </c>
    </row>
    <row r="30" spans="1:9">
      <c r="A30" s="19">
        <v>16</v>
      </c>
      <c r="B30" s="35" t="s">
        <v>32</v>
      </c>
      <c r="C30" s="15" t="s">
        <v>22</v>
      </c>
      <c r="D30" s="37"/>
      <c r="E30" s="37"/>
      <c r="F30" s="37"/>
      <c r="G30" s="37">
        <v>300</v>
      </c>
      <c r="H30" s="37"/>
      <c r="I30" s="38">
        <f t="shared" si="2"/>
        <v>300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111.4</v>
      </c>
      <c r="E32" s="37">
        <v>78</v>
      </c>
      <c r="F32" s="37">
        <v>77</v>
      </c>
      <c r="G32" s="37">
        <v>65</v>
      </c>
      <c r="H32" s="37">
        <v>60</v>
      </c>
      <c r="I32" s="38">
        <f>(H32+G32+F32+E32+D32)/5</f>
        <v>78.28</v>
      </c>
    </row>
    <row r="33" spans="1:10">
      <c r="A33" s="19">
        <v>18</v>
      </c>
      <c r="B33" s="35" t="s">
        <v>58</v>
      </c>
      <c r="C33" s="15" t="s">
        <v>24</v>
      </c>
      <c r="D33" s="37"/>
      <c r="E33" s="37">
        <v>37</v>
      </c>
      <c r="F33" s="37">
        <v>33</v>
      </c>
      <c r="G33" s="37">
        <v>33</v>
      </c>
      <c r="H33" s="37">
        <v>25</v>
      </c>
      <c r="I33" s="38">
        <f>(H33+G33+F33+E33)/4</f>
        <v>32</v>
      </c>
    </row>
    <row r="34" spans="1:10">
      <c r="A34" s="19">
        <v>19</v>
      </c>
      <c r="B34" s="35" t="s">
        <v>23</v>
      </c>
      <c r="C34" s="15" t="s">
        <v>24</v>
      </c>
      <c r="D34" s="37">
        <v>110</v>
      </c>
      <c r="E34" s="37">
        <v>168</v>
      </c>
      <c r="F34" s="37">
        <v>130</v>
      </c>
      <c r="G34" s="37">
        <v>130</v>
      </c>
      <c r="H34" s="37">
        <v>125</v>
      </c>
      <c r="I34" s="38">
        <f>(H34+G34+F34+E34+D34)/5</f>
        <v>132.6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122</v>
      </c>
      <c r="E36" s="37">
        <v>98</v>
      </c>
      <c r="F36" s="37">
        <v>105</v>
      </c>
      <c r="G36" s="37"/>
      <c r="H36" s="37">
        <v>95</v>
      </c>
      <c r="I36" s="38">
        <f>(H36+F36+E36+D36)/4</f>
        <v>105</v>
      </c>
    </row>
    <row r="37" spans="1:10">
      <c r="A37" s="19">
        <v>21</v>
      </c>
      <c r="B37" s="35" t="s">
        <v>52</v>
      </c>
      <c r="C37" s="15" t="s">
        <v>25</v>
      </c>
      <c r="D37" s="37">
        <v>92.4</v>
      </c>
      <c r="E37" s="37">
        <v>138</v>
      </c>
      <c r="F37" s="37">
        <v>110</v>
      </c>
      <c r="G37" s="37">
        <v>110</v>
      </c>
      <c r="H37" s="37">
        <v>100</v>
      </c>
      <c r="I37" s="38">
        <f>(D37+E37+F37+G37+H37)/5</f>
        <v>110.08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75.599999999999994</v>
      </c>
      <c r="E38" s="37">
        <v>72.400000000000006</v>
      </c>
      <c r="F38" s="37">
        <v>75</v>
      </c>
      <c r="G38" s="37"/>
      <c r="H38" s="37">
        <v>65</v>
      </c>
      <c r="I38" s="38">
        <f>(D38+E38+F38+H38)/4</f>
        <v>72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59.9</v>
      </c>
      <c r="E39" s="37">
        <v>57.5</v>
      </c>
      <c r="F39" s="37">
        <v>59</v>
      </c>
      <c r="G39" s="37"/>
      <c r="H39" s="37"/>
      <c r="I39" s="38">
        <f>(D39+E39+F39)/3</f>
        <v>58.800000000000004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3">(D40+E40+F40)/3</f>
        <v>80.600000000000009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81.2</v>
      </c>
      <c r="E41" s="37">
        <v>74.7</v>
      </c>
      <c r="F41" s="37">
        <v>80</v>
      </c>
      <c r="G41" s="37"/>
      <c r="H41" s="37"/>
      <c r="I41" s="38">
        <f t="shared" si="3"/>
        <v>78.63333333333334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542</v>
      </c>
      <c r="E42" s="37">
        <v>507</v>
      </c>
      <c r="F42" s="37">
        <v>510</v>
      </c>
      <c r="G42" s="37">
        <v>480</v>
      </c>
      <c r="H42" s="37">
        <v>390</v>
      </c>
      <c r="I42" s="38">
        <f>(D42+E42+F42+G42+H42)/5</f>
        <v>485.8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60</v>
      </c>
      <c r="E44" s="37">
        <v>65</v>
      </c>
      <c r="F44" s="37">
        <v>60</v>
      </c>
      <c r="G44" s="37">
        <v>70</v>
      </c>
      <c r="H44" s="37">
        <v>55</v>
      </c>
      <c r="I44" s="38">
        <f>(H44+G44+F44+E44+D44)/5</f>
        <v>62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55</v>
      </c>
      <c r="E45" s="37">
        <v>55</v>
      </c>
      <c r="F45" s="37">
        <v>60</v>
      </c>
      <c r="G45" s="37">
        <v>60</v>
      </c>
      <c r="H45" s="37">
        <v>55</v>
      </c>
      <c r="I45" s="38">
        <f t="shared" ref="I45:I49" si="4">(H45+G45+F45+E45+D45)/5</f>
        <v>57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80</v>
      </c>
      <c r="E46" s="37">
        <v>90</v>
      </c>
      <c r="F46" s="37">
        <v>100</v>
      </c>
      <c r="G46" s="37"/>
      <c r="H46" s="37">
        <v>75</v>
      </c>
      <c r="I46" s="38">
        <f>(H46+F46+E46+D46)/4</f>
        <v>86.25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55</v>
      </c>
      <c r="E47" s="37">
        <v>55</v>
      </c>
      <c r="F47" s="37">
        <v>65</v>
      </c>
      <c r="G47" s="37">
        <v>60</v>
      </c>
      <c r="H47" s="37">
        <v>55</v>
      </c>
      <c r="I47" s="38">
        <f t="shared" si="4"/>
        <v>58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75.599999999999994</v>
      </c>
      <c r="E49" s="37">
        <v>94.3</v>
      </c>
      <c r="F49" s="37">
        <v>87</v>
      </c>
      <c r="G49" s="37">
        <v>87</v>
      </c>
      <c r="H49" s="37">
        <v>70</v>
      </c>
      <c r="I49" s="38">
        <f t="shared" si="4"/>
        <v>82.78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75</v>
      </c>
      <c r="E50" s="37">
        <v>72</v>
      </c>
      <c r="F50" s="37">
        <v>75</v>
      </c>
      <c r="G50" s="37"/>
      <c r="H50" s="37">
        <v>70</v>
      </c>
      <c r="I50" s="38">
        <f>(H50+F50+E50+D50)/4</f>
        <v>73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29.7</v>
      </c>
      <c r="E51" s="37">
        <v>36</v>
      </c>
      <c r="F51" s="37">
        <v>37</v>
      </c>
      <c r="G51" s="37"/>
      <c r="H51" s="37">
        <v>25</v>
      </c>
      <c r="I51" s="38">
        <f t="shared" ref="I51:I52" si="5">(H51+F51+E51+D51)/4</f>
        <v>31.925000000000001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45.8</v>
      </c>
      <c r="E52" s="37">
        <v>62</v>
      </c>
      <c r="F52" s="37">
        <v>70</v>
      </c>
      <c r="G52" s="37"/>
      <c r="H52" s="37">
        <v>60</v>
      </c>
      <c r="I52" s="38">
        <f t="shared" si="5"/>
        <v>59.45</v>
      </c>
      <c r="J52" s="27"/>
    </row>
    <row r="53" spans="1:10">
      <c r="C53" s="2"/>
      <c r="I53" s="27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topLeftCell="A4" workbookViewId="0">
      <selection activeCell="I19" sqref="I19"/>
    </sheetView>
  </sheetViews>
  <sheetFormatPr defaultRowHeight="18.75"/>
  <cols>
    <col min="1" max="1" width="4.28515625" style="1" customWidth="1"/>
    <col min="2" max="2" width="23.85546875" style="1" customWidth="1"/>
    <col min="3" max="3" width="5.140625" style="11" customWidth="1"/>
    <col min="4" max="4" width="10" style="1" customWidth="1"/>
    <col min="5" max="5" width="9.85546875" style="1" customWidth="1"/>
    <col min="6" max="7" width="9.5703125" style="1" customWidth="1"/>
    <col min="8" max="8" width="9.7109375" style="1" customWidth="1"/>
    <col min="9" max="9" width="10.42578125" style="1" customWidth="1"/>
    <col min="10" max="10" width="12.28515625" style="1" customWidth="1"/>
    <col min="11" max="16384" width="9.140625" style="1"/>
  </cols>
  <sheetData>
    <row r="1" spans="1:10">
      <c r="A1" s="63" t="s">
        <v>89</v>
      </c>
      <c r="B1" s="63"/>
      <c r="C1" s="63"/>
      <c r="D1" s="63"/>
      <c r="E1" s="63"/>
      <c r="F1" s="63"/>
      <c r="G1" s="63"/>
      <c r="H1" s="63"/>
      <c r="I1" s="63"/>
    </row>
    <row r="2" spans="1:10">
      <c r="A2" s="63" t="s">
        <v>111</v>
      </c>
      <c r="B2" s="63"/>
      <c r="C2" s="63"/>
      <c r="D2" s="63"/>
      <c r="E2" s="63"/>
      <c r="F2" s="63"/>
      <c r="G2" s="63"/>
      <c r="H2" s="63"/>
      <c r="I2" s="63"/>
    </row>
    <row r="3" spans="1:10">
      <c r="A3" s="63" t="s">
        <v>99</v>
      </c>
      <c r="B3" s="63"/>
      <c r="C3" s="63"/>
      <c r="D3" s="63"/>
      <c r="E3" s="63"/>
      <c r="F3" s="63"/>
      <c r="G3" s="63"/>
      <c r="H3" s="63"/>
      <c r="I3" s="63"/>
    </row>
    <row r="4" spans="1:10">
      <c r="A4" s="29"/>
      <c r="B4" s="29"/>
      <c r="C4" s="30"/>
      <c r="D4" s="29"/>
      <c r="E4" s="29"/>
      <c r="F4" s="29"/>
      <c r="G4" s="29"/>
      <c r="H4" s="29"/>
      <c r="I4" s="29"/>
    </row>
    <row r="5" spans="1:10" ht="33.75" customHeight="1">
      <c r="A5" s="31"/>
      <c r="B5" s="31"/>
      <c r="C5" s="5" t="s">
        <v>20</v>
      </c>
      <c r="D5" s="64" t="s">
        <v>92</v>
      </c>
      <c r="E5" s="67" t="s">
        <v>93</v>
      </c>
      <c r="F5" s="67" t="s">
        <v>94</v>
      </c>
      <c r="G5" s="67" t="s">
        <v>95</v>
      </c>
      <c r="H5" s="67" t="s">
        <v>96</v>
      </c>
      <c r="I5" s="67" t="s">
        <v>97</v>
      </c>
      <c r="J5" s="26"/>
    </row>
    <row r="6" spans="1:10">
      <c r="A6" s="32" t="s">
        <v>0</v>
      </c>
      <c r="B6" s="33"/>
      <c r="C6" s="8" t="s">
        <v>21</v>
      </c>
      <c r="D6" s="65"/>
      <c r="E6" s="68"/>
      <c r="F6" s="68"/>
      <c r="G6" s="68"/>
      <c r="H6" s="68"/>
      <c r="I6" s="68"/>
      <c r="J6" s="26"/>
    </row>
    <row r="7" spans="1:10">
      <c r="A7" s="33"/>
      <c r="B7" s="33"/>
      <c r="C7" s="8"/>
      <c r="D7" s="65"/>
      <c r="E7" s="68"/>
      <c r="F7" s="68"/>
      <c r="G7" s="68"/>
      <c r="H7" s="68"/>
      <c r="I7" s="68"/>
      <c r="J7" s="26"/>
    </row>
    <row r="8" spans="1:10">
      <c r="A8" s="34"/>
      <c r="B8" s="34"/>
      <c r="C8" s="10"/>
      <c r="D8" s="66"/>
      <c r="E8" s="69"/>
      <c r="F8" s="69"/>
      <c r="G8" s="69"/>
      <c r="H8" s="69"/>
      <c r="I8" s="69"/>
    </row>
    <row r="9" spans="1:10">
      <c r="A9" s="35"/>
      <c r="B9" s="36"/>
      <c r="C9" s="14"/>
      <c r="D9" s="35"/>
      <c r="E9" s="35"/>
      <c r="F9" s="35"/>
      <c r="G9" s="35"/>
      <c r="H9" s="35"/>
      <c r="I9" s="35"/>
    </row>
    <row r="10" spans="1:10">
      <c r="A10" s="35"/>
      <c r="B10" s="36" t="s">
        <v>37</v>
      </c>
      <c r="C10" s="14"/>
      <c r="D10" s="35"/>
      <c r="E10" s="35"/>
      <c r="F10" s="35"/>
      <c r="G10" s="35"/>
      <c r="H10" s="35"/>
      <c r="I10" s="35"/>
    </row>
    <row r="11" spans="1:10">
      <c r="A11" s="19">
        <v>1</v>
      </c>
      <c r="B11" s="35" t="s">
        <v>38</v>
      </c>
      <c r="C11" s="15" t="s">
        <v>24</v>
      </c>
      <c r="D11" s="37">
        <v>45</v>
      </c>
      <c r="E11" s="37">
        <v>44</v>
      </c>
      <c r="F11" s="37">
        <v>42</v>
      </c>
      <c r="G11" s="19">
        <v>43</v>
      </c>
      <c r="H11" s="37">
        <v>44</v>
      </c>
      <c r="I11" s="38">
        <f>(H11+G11+F11+E11+D11)/5</f>
        <v>43.6</v>
      </c>
    </row>
    <row r="12" spans="1:10">
      <c r="A12" s="19">
        <v>2</v>
      </c>
      <c r="B12" s="35" t="s">
        <v>39</v>
      </c>
      <c r="C12" s="15" t="s">
        <v>24</v>
      </c>
      <c r="D12" s="37">
        <v>43</v>
      </c>
      <c r="E12" s="37">
        <v>42</v>
      </c>
      <c r="F12" s="37">
        <v>41</v>
      </c>
      <c r="G12" s="19">
        <v>42</v>
      </c>
      <c r="H12" s="37">
        <v>39</v>
      </c>
      <c r="I12" s="38">
        <f>(H12+F12+E12+D12+G12)/5</f>
        <v>41.4</v>
      </c>
    </row>
    <row r="13" spans="1:10">
      <c r="A13" s="19">
        <v>3</v>
      </c>
      <c r="B13" s="35" t="s">
        <v>40</v>
      </c>
      <c r="C13" s="15" t="s">
        <v>24</v>
      </c>
      <c r="D13" s="37">
        <v>38.299999999999997</v>
      </c>
      <c r="E13" s="37">
        <v>40</v>
      </c>
      <c r="F13" s="37">
        <v>42</v>
      </c>
      <c r="G13" s="19"/>
      <c r="H13" s="37">
        <v>39</v>
      </c>
      <c r="I13" s="38">
        <f t="shared" ref="I13" si="0">(H13+F13+E13+D13)/4</f>
        <v>39.825000000000003</v>
      </c>
    </row>
    <row r="14" spans="1:10">
      <c r="A14" s="19">
        <v>4</v>
      </c>
      <c r="B14" s="35" t="s">
        <v>29</v>
      </c>
      <c r="C14" s="15" t="s">
        <v>56</v>
      </c>
      <c r="D14" s="37">
        <v>79.599999999999994</v>
      </c>
      <c r="E14" s="37">
        <v>107</v>
      </c>
      <c r="F14" s="37">
        <v>93</v>
      </c>
      <c r="G14" s="19">
        <v>90</v>
      </c>
      <c r="H14" s="37">
        <v>70</v>
      </c>
      <c r="I14" s="38">
        <f>(H14+F14+E14+D14+G14)/5</f>
        <v>87.92</v>
      </c>
    </row>
    <row r="15" spans="1:10">
      <c r="A15" s="19"/>
      <c r="B15" s="36" t="s">
        <v>42</v>
      </c>
      <c r="C15" s="15"/>
      <c r="D15" s="37"/>
      <c r="E15" s="37"/>
      <c r="F15" s="37"/>
      <c r="G15" s="19"/>
      <c r="H15" s="37"/>
      <c r="I15" s="38"/>
    </row>
    <row r="16" spans="1:10">
      <c r="A16" s="19">
        <v>5</v>
      </c>
      <c r="B16" s="35" t="s">
        <v>9</v>
      </c>
      <c r="C16" s="15" t="s">
        <v>57</v>
      </c>
      <c r="D16" s="37">
        <v>66</v>
      </c>
      <c r="E16" s="37">
        <v>53</v>
      </c>
      <c r="F16" s="37">
        <v>59</v>
      </c>
      <c r="G16" s="19">
        <v>60</v>
      </c>
      <c r="H16" s="37">
        <v>48</v>
      </c>
      <c r="I16" s="38">
        <f>(H16+G16+F16+E16+D16)/5</f>
        <v>57.2</v>
      </c>
    </row>
    <row r="17" spans="1:9">
      <c r="A17" s="19">
        <v>6</v>
      </c>
      <c r="B17" s="35" t="s">
        <v>10</v>
      </c>
      <c r="C17" s="15" t="s">
        <v>57</v>
      </c>
      <c r="D17" s="37">
        <v>53</v>
      </c>
      <c r="E17" s="37">
        <v>52</v>
      </c>
      <c r="F17" s="37">
        <v>60</v>
      </c>
      <c r="G17" s="19">
        <v>60</v>
      </c>
      <c r="H17" s="37">
        <v>48</v>
      </c>
      <c r="I17" s="38">
        <f>(H17+G17+F17+E17+D17)/5</f>
        <v>54.6</v>
      </c>
    </row>
    <row r="18" spans="1:9">
      <c r="A18" s="19"/>
      <c r="B18" s="36" t="s">
        <v>41</v>
      </c>
      <c r="C18" s="15"/>
      <c r="D18" s="37"/>
      <c r="E18" s="37"/>
      <c r="F18" s="37"/>
      <c r="G18" s="19"/>
      <c r="H18" s="37"/>
      <c r="I18" s="38"/>
    </row>
    <row r="19" spans="1:9">
      <c r="A19" s="19">
        <v>7</v>
      </c>
      <c r="B19" s="35" t="s">
        <v>16</v>
      </c>
      <c r="C19" s="15" t="s">
        <v>22</v>
      </c>
      <c r="D19" s="37">
        <v>87.9</v>
      </c>
      <c r="E19" s="37">
        <v>52.9</v>
      </c>
      <c r="F19" s="37">
        <v>52</v>
      </c>
      <c r="G19" s="19"/>
      <c r="H19" s="37">
        <v>90</v>
      </c>
      <c r="I19" s="38">
        <f>(H19+F19+E19+D19)/4</f>
        <v>70.7</v>
      </c>
    </row>
    <row r="20" spans="1:9">
      <c r="A20" s="19">
        <v>8</v>
      </c>
      <c r="B20" s="35" t="s">
        <v>17</v>
      </c>
      <c r="C20" s="15" t="s">
        <v>22</v>
      </c>
      <c r="D20" s="37">
        <v>149.30000000000001</v>
      </c>
      <c r="E20" s="37"/>
      <c r="F20" s="37">
        <v>104</v>
      </c>
      <c r="G20" s="19"/>
      <c r="H20" s="37">
        <v>100</v>
      </c>
      <c r="I20" s="38">
        <f>(H20+F20+D20)/3</f>
        <v>117.76666666666667</v>
      </c>
    </row>
    <row r="21" spans="1:9">
      <c r="A21" s="19"/>
      <c r="B21" s="36" t="s">
        <v>30</v>
      </c>
      <c r="C21" s="14"/>
      <c r="D21" s="37"/>
      <c r="E21" s="37"/>
      <c r="F21" s="37"/>
      <c r="G21" s="19"/>
      <c r="H21" s="37"/>
      <c r="I21" s="38"/>
    </row>
    <row r="22" spans="1:9">
      <c r="A22" s="19">
        <v>9</v>
      </c>
      <c r="B22" s="35" t="s">
        <v>1</v>
      </c>
      <c r="C22" s="15" t="s">
        <v>22</v>
      </c>
      <c r="D22" s="37">
        <v>380</v>
      </c>
      <c r="E22" s="37">
        <v>315</v>
      </c>
      <c r="F22" s="37">
        <v>519</v>
      </c>
      <c r="G22" s="37">
        <v>400</v>
      </c>
      <c r="H22" s="37">
        <v>380</v>
      </c>
      <c r="I22" s="38">
        <f t="shared" ref="I22" si="1">(H22+G22+F22+E22+D22)/5</f>
        <v>398.8</v>
      </c>
    </row>
    <row r="23" spans="1:9">
      <c r="A23" s="19">
        <v>10</v>
      </c>
      <c r="B23" s="35" t="s">
        <v>2</v>
      </c>
      <c r="C23" s="15" t="s">
        <v>22</v>
      </c>
      <c r="D23" s="37">
        <v>319</v>
      </c>
      <c r="E23" s="37">
        <v>310</v>
      </c>
      <c r="F23" s="37">
        <v>375</v>
      </c>
      <c r="G23" s="37">
        <v>400</v>
      </c>
      <c r="H23" s="37">
        <v>380</v>
      </c>
      <c r="I23" s="38">
        <f>(D23+F23+G23+H23+F23)/5</f>
        <v>369.8</v>
      </c>
    </row>
    <row r="24" spans="1:9">
      <c r="A24" s="19">
        <v>11</v>
      </c>
      <c r="B24" s="35" t="s">
        <v>3</v>
      </c>
      <c r="C24" s="15" t="s">
        <v>22</v>
      </c>
      <c r="D24" s="37"/>
      <c r="E24" s="37"/>
      <c r="F24" s="37"/>
      <c r="G24" s="37"/>
      <c r="H24" s="37"/>
      <c r="I24" s="38"/>
    </row>
    <row r="25" spans="1:9">
      <c r="A25" s="19">
        <v>12</v>
      </c>
      <c r="B25" s="35" t="s">
        <v>36</v>
      </c>
      <c r="C25" s="15" t="s">
        <v>22</v>
      </c>
      <c r="D25" s="37">
        <v>121.3</v>
      </c>
      <c r="E25" s="37">
        <v>180</v>
      </c>
      <c r="F25" s="37">
        <v>163</v>
      </c>
      <c r="G25" s="37"/>
      <c r="H25" s="37">
        <v>160</v>
      </c>
      <c r="I25" s="38">
        <f>(H25+F25+E25+D25)/4</f>
        <v>156.07499999999999</v>
      </c>
    </row>
    <row r="26" spans="1:9">
      <c r="A26" s="19"/>
      <c r="B26" s="36" t="s">
        <v>31</v>
      </c>
      <c r="C26" s="15"/>
      <c r="D26" s="37"/>
      <c r="E26" s="37"/>
      <c r="F26" s="37"/>
      <c r="G26" s="37"/>
      <c r="H26" s="37"/>
      <c r="I26" s="38"/>
    </row>
    <row r="27" spans="1:9">
      <c r="A27" s="19">
        <v>13</v>
      </c>
      <c r="B27" s="35" t="s">
        <v>33</v>
      </c>
      <c r="C27" s="15" t="s">
        <v>22</v>
      </c>
      <c r="D27" s="37"/>
      <c r="E27" s="37"/>
      <c r="F27" s="37">
        <v>450</v>
      </c>
      <c r="G27" s="37">
        <v>550</v>
      </c>
      <c r="H27" s="37"/>
      <c r="I27" s="38">
        <f>(F27+G27)/2</f>
        <v>500</v>
      </c>
    </row>
    <row r="28" spans="1:9">
      <c r="A28" s="19">
        <v>14</v>
      </c>
      <c r="B28" s="35" t="s">
        <v>34</v>
      </c>
      <c r="C28" s="15" t="s">
        <v>22</v>
      </c>
      <c r="D28" s="37"/>
      <c r="E28" s="37"/>
      <c r="F28" s="37">
        <v>260</v>
      </c>
      <c r="G28" s="37">
        <v>250</v>
      </c>
      <c r="H28" s="37"/>
      <c r="I28" s="38">
        <f>(F28+G28)/2</f>
        <v>255</v>
      </c>
    </row>
    <row r="29" spans="1:9">
      <c r="A29" s="19">
        <v>15</v>
      </c>
      <c r="B29" s="35" t="s">
        <v>35</v>
      </c>
      <c r="C29" s="15" t="s">
        <v>22</v>
      </c>
      <c r="D29" s="37"/>
      <c r="E29" s="37"/>
      <c r="F29" s="37"/>
      <c r="G29" s="37">
        <v>180</v>
      </c>
      <c r="H29" s="37"/>
      <c r="I29" s="38">
        <f t="shared" ref="I29:I30" si="2">G29</f>
        <v>180</v>
      </c>
    </row>
    <row r="30" spans="1:9">
      <c r="A30" s="19">
        <v>16</v>
      </c>
      <c r="B30" s="35" t="s">
        <v>32</v>
      </c>
      <c r="C30" s="15" t="s">
        <v>22</v>
      </c>
      <c r="D30" s="37"/>
      <c r="E30" s="37"/>
      <c r="F30" s="37"/>
      <c r="G30" s="37">
        <v>300</v>
      </c>
      <c r="H30" s="37"/>
      <c r="I30" s="38">
        <f t="shared" si="2"/>
        <v>300</v>
      </c>
    </row>
    <row r="31" spans="1:9">
      <c r="A31" s="19"/>
      <c r="B31" s="36" t="s">
        <v>27</v>
      </c>
      <c r="C31" s="14"/>
      <c r="D31" s="37"/>
      <c r="E31" s="37"/>
      <c r="F31" s="37"/>
      <c r="G31" s="37"/>
      <c r="H31" s="37"/>
      <c r="I31" s="38"/>
    </row>
    <row r="32" spans="1:9">
      <c r="A32" s="19">
        <v>17</v>
      </c>
      <c r="B32" s="35" t="s">
        <v>4</v>
      </c>
      <c r="C32" s="15" t="s">
        <v>24</v>
      </c>
      <c r="D32" s="37">
        <v>111.4</v>
      </c>
      <c r="E32" s="37">
        <v>78</v>
      </c>
      <c r="F32" s="37">
        <v>77</v>
      </c>
      <c r="G32" s="37">
        <v>65</v>
      </c>
      <c r="H32" s="37">
        <v>60</v>
      </c>
      <c r="I32" s="38">
        <f>(H32+G32+F32+E32+D32)/5</f>
        <v>78.28</v>
      </c>
    </row>
    <row r="33" spans="1:10">
      <c r="A33" s="19">
        <v>18</v>
      </c>
      <c r="B33" s="35" t="s">
        <v>58</v>
      </c>
      <c r="C33" s="15" t="s">
        <v>24</v>
      </c>
      <c r="D33" s="37">
        <v>78.099999999999994</v>
      </c>
      <c r="E33" s="37">
        <v>39</v>
      </c>
      <c r="F33" s="37"/>
      <c r="G33" s="37"/>
      <c r="H33" s="37">
        <v>25</v>
      </c>
      <c r="I33" s="38">
        <f>(H33+E33+D33)/3</f>
        <v>47.366666666666667</v>
      </c>
    </row>
    <row r="34" spans="1:10">
      <c r="A34" s="19">
        <v>19</v>
      </c>
      <c r="B34" s="35" t="s">
        <v>23</v>
      </c>
      <c r="C34" s="15" t="s">
        <v>24</v>
      </c>
      <c r="D34" s="37">
        <v>110</v>
      </c>
      <c r="E34" s="37">
        <v>145</v>
      </c>
      <c r="F34" s="37">
        <v>130</v>
      </c>
      <c r="G34" s="37">
        <v>130</v>
      </c>
      <c r="H34" s="37">
        <v>125</v>
      </c>
      <c r="I34" s="38">
        <f>(H34+G34+F34+E34+D34)/5</f>
        <v>128</v>
      </c>
    </row>
    <row r="35" spans="1:10">
      <c r="A35" s="19"/>
      <c r="B35" s="36" t="s">
        <v>28</v>
      </c>
      <c r="C35" s="14"/>
      <c r="D35" s="37"/>
      <c r="E35" s="37"/>
      <c r="F35" s="37"/>
      <c r="G35" s="37"/>
      <c r="H35" s="37"/>
      <c r="I35" s="38"/>
    </row>
    <row r="36" spans="1:10">
      <c r="A36" s="19">
        <v>20</v>
      </c>
      <c r="B36" s="35" t="s">
        <v>51</v>
      </c>
      <c r="C36" s="15">
        <v>180</v>
      </c>
      <c r="D36" s="37">
        <v>136</v>
      </c>
      <c r="E36" s="37">
        <v>98</v>
      </c>
      <c r="F36" s="37">
        <v>104</v>
      </c>
      <c r="G36" s="37"/>
      <c r="H36" s="37">
        <v>95</v>
      </c>
      <c r="I36" s="38">
        <f>(H36+F36+E36+D36)/4</f>
        <v>108.25</v>
      </c>
    </row>
    <row r="37" spans="1:10">
      <c r="A37" s="19">
        <v>21</v>
      </c>
      <c r="B37" s="35" t="s">
        <v>52</v>
      </c>
      <c r="C37" s="15" t="s">
        <v>25</v>
      </c>
      <c r="D37" s="37">
        <v>100</v>
      </c>
      <c r="E37" s="37">
        <v>138</v>
      </c>
      <c r="F37" s="37">
        <v>113</v>
      </c>
      <c r="G37" s="37">
        <v>110</v>
      </c>
      <c r="H37" s="37">
        <v>100</v>
      </c>
      <c r="I37" s="38">
        <f>(D37+E37+F37+G37+H37)/5</f>
        <v>112.2</v>
      </c>
      <c r="J37" s="27"/>
    </row>
    <row r="38" spans="1:10">
      <c r="A38" s="19">
        <v>22</v>
      </c>
      <c r="B38" s="35" t="s">
        <v>5</v>
      </c>
      <c r="C38" s="15" t="s">
        <v>25</v>
      </c>
      <c r="D38" s="37">
        <v>78</v>
      </c>
      <c r="E38" s="37">
        <v>71.3</v>
      </c>
      <c r="F38" s="37">
        <v>74</v>
      </c>
      <c r="G38" s="37">
        <v>98</v>
      </c>
      <c r="H38" s="37">
        <v>65</v>
      </c>
      <c r="I38" s="38">
        <f>(H38+G38+F38+E38+D38)/5</f>
        <v>77.260000000000005</v>
      </c>
      <c r="J38" s="27"/>
    </row>
    <row r="39" spans="1:10">
      <c r="A39" s="19">
        <v>23</v>
      </c>
      <c r="B39" s="35" t="s">
        <v>26</v>
      </c>
      <c r="C39" s="15" t="s">
        <v>50</v>
      </c>
      <c r="D39" s="37">
        <v>60.3</v>
      </c>
      <c r="E39" s="37">
        <v>57</v>
      </c>
      <c r="F39" s="37">
        <v>59</v>
      </c>
      <c r="G39" s="37"/>
      <c r="H39" s="37"/>
      <c r="I39" s="38">
        <f>(D39+E39+F39)/3</f>
        <v>58.766666666666673</v>
      </c>
      <c r="J39" s="27"/>
    </row>
    <row r="40" spans="1:10">
      <c r="A40" s="19">
        <v>24</v>
      </c>
      <c r="B40" s="35" t="s">
        <v>18</v>
      </c>
      <c r="C40" s="15" t="s">
        <v>59</v>
      </c>
      <c r="D40" s="37">
        <v>81.599999999999994</v>
      </c>
      <c r="E40" s="37">
        <v>78.2</v>
      </c>
      <c r="F40" s="37">
        <v>82</v>
      </c>
      <c r="G40" s="37"/>
      <c r="H40" s="37"/>
      <c r="I40" s="38">
        <f t="shared" ref="I40:I41" si="3">(D40+E40+F40)/3</f>
        <v>80.600000000000009</v>
      </c>
      <c r="J40" s="27"/>
    </row>
    <row r="41" spans="1:10">
      <c r="A41" s="19">
        <v>25</v>
      </c>
      <c r="B41" s="35" t="s">
        <v>54</v>
      </c>
      <c r="C41" s="15" t="s">
        <v>60</v>
      </c>
      <c r="D41" s="37">
        <v>81.7</v>
      </c>
      <c r="E41" s="37">
        <v>75</v>
      </c>
      <c r="F41" s="37">
        <v>80</v>
      </c>
      <c r="G41" s="37"/>
      <c r="H41" s="37"/>
      <c r="I41" s="38">
        <f t="shared" si="3"/>
        <v>78.899999999999991</v>
      </c>
      <c r="J41" s="27"/>
    </row>
    <row r="42" spans="1:10">
      <c r="A42" s="19">
        <v>26</v>
      </c>
      <c r="B42" s="35" t="s">
        <v>53</v>
      </c>
      <c r="C42" s="15" t="s">
        <v>22</v>
      </c>
      <c r="D42" s="37">
        <v>329.9</v>
      </c>
      <c r="E42" s="37">
        <v>507</v>
      </c>
      <c r="F42" s="37">
        <v>448</v>
      </c>
      <c r="G42" s="37">
        <v>580</v>
      </c>
      <c r="H42" s="37">
        <v>390</v>
      </c>
      <c r="I42" s="38">
        <f>(D42+E42+F42+G42+H42)/5</f>
        <v>450.98</v>
      </c>
      <c r="J42" s="27"/>
    </row>
    <row r="43" spans="1:10">
      <c r="A43" s="19"/>
      <c r="B43" s="36" t="s">
        <v>43</v>
      </c>
      <c r="C43" s="15"/>
      <c r="D43" s="37"/>
      <c r="E43" s="37"/>
      <c r="F43" s="37"/>
      <c r="G43" s="37"/>
      <c r="H43" s="37"/>
      <c r="I43" s="38"/>
      <c r="J43" s="27"/>
    </row>
    <row r="44" spans="1:10">
      <c r="A44" s="19">
        <v>27</v>
      </c>
      <c r="B44" s="35" t="s">
        <v>11</v>
      </c>
      <c r="C44" s="15" t="s">
        <v>22</v>
      </c>
      <c r="D44" s="37">
        <v>55</v>
      </c>
      <c r="E44" s="37">
        <v>65</v>
      </c>
      <c r="F44" s="37">
        <v>60</v>
      </c>
      <c r="G44" s="37">
        <v>130</v>
      </c>
      <c r="H44" s="37">
        <v>55</v>
      </c>
      <c r="I44" s="38">
        <f>(H44+G44+F44+E44+D44)/5</f>
        <v>73</v>
      </c>
      <c r="J44" s="27"/>
    </row>
    <row r="45" spans="1:10">
      <c r="A45" s="19">
        <v>28</v>
      </c>
      <c r="B45" s="35" t="s">
        <v>19</v>
      </c>
      <c r="C45" s="15" t="s">
        <v>22</v>
      </c>
      <c r="D45" s="37">
        <v>55</v>
      </c>
      <c r="E45" s="37">
        <v>55</v>
      </c>
      <c r="F45" s="37">
        <v>55</v>
      </c>
      <c r="G45" s="37">
        <v>50</v>
      </c>
      <c r="H45" s="37">
        <v>40</v>
      </c>
      <c r="I45" s="38">
        <f t="shared" ref="I45:I50" si="4">(H45+G45+F45+E45+D45)/5</f>
        <v>51</v>
      </c>
      <c r="J45" s="27"/>
    </row>
    <row r="46" spans="1:10">
      <c r="A46" s="19">
        <v>29</v>
      </c>
      <c r="B46" s="35" t="s">
        <v>45</v>
      </c>
      <c r="C46" s="15" t="s">
        <v>22</v>
      </c>
      <c r="D46" s="37">
        <v>75</v>
      </c>
      <c r="E46" s="37">
        <v>85</v>
      </c>
      <c r="F46" s="37">
        <v>90</v>
      </c>
      <c r="G46" s="37"/>
      <c r="H46" s="37">
        <v>80</v>
      </c>
      <c r="I46" s="38">
        <f>(H46+F46+E46+D46)/4</f>
        <v>82.5</v>
      </c>
      <c r="J46" s="27"/>
    </row>
    <row r="47" spans="1:10">
      <c r="A47" s="19">
        <v>30</v>
      </c>
      <c r="B47" s="35" t="s">
        <v>44</v>
      </c>
      <c r="C47" s="15" t="s">
        <v>22</v>
      </c>
      <c r="D47" s="37">
        <v>55</v>
      </c>
      <c r="E47" s="37">
        <v>55</v>
      </c>
      <c r="F47" s="37">
        <v>65</v>
      </c>
      <c r="G47" s="37">
        <v>65</v>
      </c>
      <c r="H47" s="37">
        <v>50</v>
      </c>
      <c r="I47" s="38">
        <f t="shared" si="4"/>
        <v>58</v>
      </c>
      <c r="J47" s="27"/>
    </row>
    <row r="48" spans="1:10">
      <c r="A48" s="19"/>
      <c r="B48" s="36" t="s">
        <v>100</v>
      </c>
      <c r="C48" s="15"/>
      <c r="D48" s="37"/>
      <c r="E48" s="37"/>
      <c r="F48" s="37"/>
      <c r="G48" s="37"/>
      <c r="H48" s="37"/>
      <c r="I48" s="38"/>
      <c r="J48" s="27"/>
    </row>
    <row r="49" spans="1:10">
      <c r="A49" s="19">
        <v>31</v>
      </c>
      <c r="B49" s="35" t="s">
        <v>6</v>
      </c>
      <c r="C49" s="15" t="s">
        <v>49</v>
      </c>
      <c r="D49" s="37">
        <v>76.900000000000006</v>
      </c>
      <c r="E49" s="37">
        <v>94</v>
      </c>
      <c r="F49" s="37">
        <v>93</v>
      </c>
      <c r="G49" s="37">
        <v>79</v>
      </c>
      <c r="H49" s="37">
        <v>70</v>
      </c>
      <c r="I49" s="38">
        <f t="shared" si="4"/>
        <v>82.58</v>
      </c>
      <c r="J49" s="27"/>
    </row>
    <row r="50" spans="1:10">
      <c r="A50" s="19">
        <v>32</v>
      </c>
      <c r="B50" s="35" t="s">
        <v>7</v>
      </c>
      <c r="C50" s="15" t="s">
        <v>22</v>
      </c>
      <c r="D50" s="37">
        <v>76.5</v>
      </c>
      <c r="E50" s="37">
        <v>72</v>
      </c>
      <c r="F50" s="37">
        <v>74</v>
      </c>
      <c r="G50" s="37">
        <v>75</v>
      </c>
      <c r="H50" s="37">
        <v>70</v>
      </c>
      <c r="I50" s="38">
        <f t="shared" si="4"/>
        <v>73.5</v>
      </c>
      <c r="J50" s="27"/>
    </row>
    <row r="51" spans="1:10">
      <c r="A51" s="19">
        <v>33</v>
      </c>
      <c r="B51" s="35" t="s">
        <v>8</v>
      </c>
      <c r="C51" s="15" t="s">
        <v>22</v>
      </c>
      <c r="D51" s="37">
        <v>29.7</v>
      </c>
      <c r="E51" s="37">
        <v>36</v>
      </c>
      <c r="F51" s="37">
        <v>37</v>
      </c>
      <c r="G51" s="37"/>
      <c r="H51" s="37">
        <v>25</v>
      </c>
      <c r="I51" s="38">
        <f t="shared" ref="I51:I52" si="5">(H51+F51+E51+D51)/4</f>
        <v>31.925000000000001</v>
      </c>
      <c r="J51" s="27"/>
    </row>
    <row r="52" spans="1:10">
      <c r="A52" s="19">
        <v>34</v>
      </c>
      <c r="B52" s="35" t="s">
        <v>55</v>
      </c>
      <c r="C52" s="15" t="s">
        <v>61</v>
      </c>
      <c r="D52" s="37">
        <v>59.7</v>
      </c>
      <c r="E52" s="37">
        <v>62</v>
      </c>
      <c r="F52" s="37">
        <v>65</v>
      </c>
      <c r="G52" s="37"/>
      <c r="H52" s="37">
        <v>60</v>
      </c>
      <c r="I52" s="38">
        <f t="shared" si="5"/>
        <v>61.674999999999997</v>
      </c>
      <c r="J52" s="27"/>
    </row>
    <row r="53" spans="1:10">
      <c r="C53" s="2"/>
      <c r="I53" s="27"/>
    </row>
    <row r="54" spans="1:10">
      <c r="C54" s="3"/>
      <c r="I54" s="27"/>
    </row>
    <row r="55" spans="1:10">
      <c r="C55" s="2"/>
    </row>
    <row r="56" spans="1:10">
      <c r="C56" s="2"/>
    </row>
    <row r="57" spans="1:10">
      <c r="C57" s="2"/>
    </row>
    <row r="58" spans="1:10">
      <c r="C58" s="3"/>
    </row>
    <row r="59" spans="1:10">
      <c r="C59" s="3"/>
    </row>
    <row r="60" spans="1:10">
      <c r="C60" s="3"/>
    </row>
    <row r="61" spans="1:10">
      <c r="C61" s="3"/>
    </row>
    <row r="62" spans="1:10">
      <c r="C62" s="3"/>
    </row>
    <row r="63" spans="1:10">
      <c r="C63" s="3"/>
    </row>
    <row r="64" spans="1:10">
      <c r="C64" s="3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9">
    <mergeCell ref="A1:I1"/>
    <mergeCell ref="A2:I2"/>
    <mergeCell ref="A3:I3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Хаптасова</cp:lastModifiedBy>
  <cp:lastPrinted>2016-06-10T06:07:27Z</cp:lastPrinted>
  <dcterms:created xsi:type="dcterms:W3CDTF">2015-12-14T07:48:32Z</dcterms:created>
  <dcterms:modified xsi:type="dcterms:W3CDTF">2016-09-19T01:50:46Z</dcterms:modified>
</cp:coreProperties>
</file>